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8732beb24d5fa7/Dokument/"/>
    </mc:Choice>
  </mc:AlternateContent>
  <xr:revisionPtr revIDLastSave="0" documentId="8_{604DEB86-379F-4DC6-8872-DFC0BA048E1F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Tillväxtgrisar" sheetId="4" r:id="rId1"/>
    <sheet name="Slaktgrisar" sheetId="1" r:id="rId2"/>
    <sheet name="Rekrytering" sheetId="5" r:id="rId3"/>
    <sheet name="Sinsuggor" sheetId="6" r:id="rId4"/>
    <sheet name="Digivande suggor" sheetId="7" r:id="rId5"/>
    <sheet name="Blad2" sheetId="2" r:id="rId6"/>
    <sheet name="Blad3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5" l="1"/>
  <c r="B27" i="7" l="1"/>
  <c r="B17" i="7"/>
  <c r="C20" i="7" s="1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H17" i="7" s="1"/>
  <c r="G7" i="7"/>
  <c r="G17" i="7" l="1"/>
  <c r="B29" i="7"/>
  <c r="C21" i="7"/>
  <c r="C22" i="7"/>
  <c r="B27" i="6" l="1"/>
  <c r="B17" i="6"/>
  <c r="C20" i="6" s="1"/>
  <c r="B29" i="6" s="1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B17" i="5"/>
  <c r="G17" i="6" l="1"/>
  <c r="C21" i="6" s="1"/>
  <c r="H17" i="6"/>
  <c r="C22" i="6" s="1"/>
  <c r="C20" i="5" l="1"/>
  <c r="B32" i="5" s="1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17" i="5" l="1"/>
  <c r="C22" i="5" s="1"/>
  <c r="G17" i="5"/>
  <c r="C21" i="5" s="1"/>
  <c r="B17" i="4"/>
  <c r="C20" i="4" s="1"/>
  <c r="B34" i="4" s="1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B31" i="4" l="1"/>
  <c r="B32" i="4" s="1"/>
  <c r="G17" i="4"/>
  <c r="C21" i="4" s="1"/>
  <c r="H17" i="4"/>
  <c r="C22" i="4" s="1"/>
  <c r="G11" i="1"/>
  <c r="G9" i="1"/>
  <c r="B29" i="1"/>
  <c r="B17" i="1"/>
  <c r="C20" i="1" s="1"/>
  <c r="H7" i="1"/>
  <c r="H16" i="1"/>
  <c r="G16" i="1"/>
  <c r="H15" i="1"/>
  <c r="G15" i="1"/>
  <c r="H14" i="1"/>
  <c r="G14" i="1"/>
  <c r="H13" i="1"/>
  <c r="G13" i="1"/>
  <c r="H12" i="1"/>
  <c r="G12" i="1"/>
  <c r="H11" i="1"/>
  <c r="H10" i="1"/>
  <c r="G10" i="1"/>
  <c r="H9" i="1"/>
  <c r="H8" i="1"/>
  <c r="G8" i="1"/>
  <c r="G7" i="1"/>
  <c r="B31" i="1" l="1"/>
  <c r="B32" i="1" s="1"/>
  <c r="B34" i="1"/>
  <c r="G17" i="1"/>
  <c r="C21" i="1" s="1"/>
  <c r="H17" i="1"/>
  <c r="C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Om MJ OE anges i optimering eller innehållsförteckning, multiplicer med 0,75
</t>
        </r>
      </text>
    </comment>
    <comment ref="E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Beräknade från SLU:s rekommenderade lägsta värden för respektive Rp, P och K med fytas i fodret.</t>
        </r>
      </text>
    </comment>
    <comment ref="E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Lägsta värde vid rekommenderat medel sislysin</t>
        </r>
      </text>
    </comment>
    <comment ref="A3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Korrigerat till startvikt: 10kg, slutvikt: 30kg
</t>
        </r>
      </text>
    </comment>
    <comment ref="E3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PigWin medel 2010 samt dansk prod uppföljning eftersom Pigwinsiffrorna är osäkra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Om MJ OE anges i optimering eller innehållsförteckning, multiplicer med 0,75
</t>
        </r>
      </text>
    </comment>
    <comment ref="E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Beräknade från SLU:s rekommenderade lägsta värden för respektive Rp, P och K med fytas i fodret.</t>
        </r>
      </text>
    </comment>
    <comment ref="E2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Lägsta värde vid rekommenderat medel sislysin</t>
        </r>
      </text>
    </comment>
    <comment ref="A3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Korrigerat till startvikt: 30kg, slutvikt: 115
</t>
        </r>
      </text>
    </comment>
    <comment ref="E3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PigWin medel 2010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</author>
  </authors>
  <commentList>
    <comment ref="B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Om MJ OE anges i optimering eller innehållsförteckning, multiplicer med 0,75
</t>
        </r>
      </text>
    </comment>
    <comment ref="E2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Beräknade från SLU:s rekommenderade lägsta värden för respektive Rp, P och K med fytas i fodret.</t>
        </r>
      </text>
    </comment>
    <comment ref="E2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Lägsta värde vid rekommenderat medel sislysin</t>
        </r>
      </text>
    </comment>
    <comment ref="E3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30-140kg levande vikt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</author>
  </authors>
  <commentList>
    <comment ref="B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Om MJ OE anges i optimering eller innehållsförteckning, multiplicer med 0,75
</t>
        </r>
      </text>
    </comment>
    <comment ref="E2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Beräknade från SLU:s rekommenderade lägsta värden för respektive Rp, P och K med fytas i fodret.</t>
        </r>
      </text>
    </comment>
    <comment ref="E2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Lägsta värde vid rekommenderat medel sislysin</t>
        </r>
      </text>
    </comment>
    <comment ref="E2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Här ingår foder för avv-bet. samt improdktiv tid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</author>
  </authors>
  <commentList>
    <comment ref="B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Om MJ OE anges i optimering eller innehållsförteckning, multiplicer med 0,75
</t>
        </r>
      </text>
    </comment>
    <comment ref="E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Beräknade från SLU:s rekommenderade lägsta värden för respektive Rp och P i fodret.</t>
        </r>
      </text>
    </comment>
    <comment ref="E2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Lägsta värde vid rekommenderat medel sislysin</t>
        </r>
      </text>
    </comment>
  </commentList>
</comments>
</file>

<file path=xl/sharedStrings.xml><?xml version="1.0" encoding="utf-8"?>
<sst xmlns="http://schemas.openxmlformats.org/spreadsheetml/2006/main" count="105" uniqueCount="42">
  <si>
    <t xml:space="preserve">Period </t>
  </si>
  <si>
    <t>Datum start</t>
  </si>
  <si>
    <t>Datum slut</t>
  </si>
  <si>
    <t>Recept</t>
  </si>
  <si>
    <t>Totalt</t>
  </si>
  <si>
    <t>g P/MJ NEs</t>
  </si>
  <si>
    <t>MJ NEs</t>
  </si>
  <si>
    <t>g Rp totalt</t>
  </si>
  <si>
    <t>g P totalt</t>
  </si>
  <si>
    <t>MJ NEs under perioden</t>
  </si>
  <si>
    <t>g Rp/MJ NEs</t>
  </si>
  <si>
    <t>Riktvärden</t>
  </si>
  <si>
    <t>Antal insatta grisar</t>
  </si>
  <si>
    <t>Antal slaktade grisar</t>
  </si>
  <si>
    <t>Slaktvikt,g</t>
  </si>
  <si>
    <t>Vikt vid insättning, kg</t>
  </si>
  <si>
    <t>Lev. Slutvikt</t>
  </si>
  <si>
    <t>MJ NEv/kg viktökning</t>
  </si>
  <si>
    <t>MJ NEv/kg viktökning korr</t>
  </si>
  <si>
    <t>Anta grisar in</t>
  </si>
  <si>
    <t>Antal grisar ut</t>
  </si>
  <si>
    <t>Antal slaktade före bet.</t>
  </si>
  <si>
    <t>Vikt vid start, kg</t>
  </si>
  <si>
    <t>Vikt vid betäckning</t>
  </si>
  <si>
    <t>MJ NEv/prod. gris</t>
  </si>
  <si>
    <t>MJ NEv/gylta</t>
  </si>
  <si>
    <t>SIP</t>
  </si>
  <si>
    <t>Antal kullar/år</t>
  </si>
  <si>
    <t>Antal dräktigheter/år</t>
  </si>
  <si>
    <t>MJ NEs per dräktighet</t>
  </si>
  <si>
    <t>g Rp/MJ NEv</t>
  </si>
  <si>
    <t>g P/MJ NEv</t>
  </si>
  <si>
    <t xml:space="preserve">Medelvikt per gris in, kg </t>
  </si>
  <si>
    <t xml:space="preserve">Medelvikt per gris ut, kg </t>
  </si>
  <si>
    <t>Blankett för insamling av uppgifter för NP-beräkningar i gödsel samt NP effektivitet i produktionen, mata in i gula fält</t>
  </si>
  <si>
    <t>Blankett för insamling av uppgifter för NP-beräkningar i gödsel samt NP effektivitet i produktionen, mata in i de gula fälten</t>
  </si>
  <si>
    <t>MJ NEv</t>
  </si>
  <si>
    <t>Slaktvikt, kg</t>
  </si>
  <si>
    <t>Antal gyltor till bet.</t>
  </si>
  <si>
    <t>Antal gyltor totalt</t>
  </si>
  <si>
    <t>Blankett för insamling av uppgifter för NP-beräkningar i gödsel samt NP effektivitet i produktionen. Mata in i gula fält</t>
  </si>
  <si>
    <t>Blankett för insamling av uppgifter för NP-beräkningar i gödsel samt NP effektivitet i produktionen. Mata in i gula fält.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</si>
</sst>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4" fillId="2" borderId="0" xfId="0" applyNumberFormat="1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0" xfId="0" applyNumberFormat="1" applyProtection="1"/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304800</xdr:colOff>
      <xdr:row>4</xdr:row>
      <xdr:rowOff>152400</xdr:rowOff>
    </xdr:from>
    <xdr:ext cx="4200317" cy="843821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77075" y="981075"/>
          <a:ext cx="4200317" cy="843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200">
              <a:solidFill>
                <a:srgbClr val="FF0000"/>
              </a:solidFill>
            </a:rPr>
            <a:t>MJ NEs tas från foderdatorn  eller  leveranssedlar och </a:t>
          </a:r>
        </a:p>
        <a:p>
          <a:r>
            <a:rPr lang="sv-SE" sz="1200">
              <a:solidFill>
                <a:srgbClr val="FF0000"/>
              </a:solidFill>
            </a:rPr>
            <a:t>g Rp och</a:t>
          </a:r>
          <a:r>
            <a:rPr lang="sv-SE" sz="1200" baseline="0">
              <a:solidFill>
                <a:srgbClr val="FF0000"/>
              </a:solidFill>
            </a:rPr>
            <a:t> </a:t>
          </a:r>
          <a:r>
            <a:rPr lang="sv-SE" sz="1200">
              <a:solidFill>
                <a:srgbClr val="FF0000"/>
              </a:solidFill>
            </a:rPr>
            <a:t> P tas el. beräknas  från optimering eller  </a:t>
          </a:r>
        </a:p>
        <a:p>
          <a:r>
            <a:rPr lang="sv-SE" sz="1200">
              <a:solidFill>
                <a:srgbClr val="FF0000"/>
              </a:solidFill>
            </a:rPr>
            <a:t>innehållsdeklaration. Om</a:t>
          </a:r>
          <a:r>
            <a:rPr lang="sv-SE" sz="1200" baseline="0">
              <a:solidFill>
                <a:srgbClr val="FF0000"/>
              </a:solidFill>
            </a:rPr>
            <a:t> det exempelvis endast finns två recept</a:t>
          </a:r>
        </a:p>
        <a:p>
          <a:r>
            <a:rPr lang="sv-SE" sz="1200" baseline="0">
              <a:solidFill>
                <a:srgbClr val="FF0000"/>
              </a:solidFill>
            </a:rPr>
            <a:t>så ange 0 MJ för övriga 8.</a:t>
          </a:r>
          <a:endParaRPr lang="sv-SE" sz="12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571500</xdr:colOff>
      <xdr:row>20</xdr:row>
      <xdr:rowOff>152400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5772150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6</xdr:col>
      <xdr:colOff>19050</xdr:colOff>
      <xdr:row>19</xdr:row>
      <xdr:rowOff>0</xdr:rowOff>
    </xdr:from>
    <xdr:ext cx="3079561" cy="436786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19700" y="3648075"/>
          <a:ext cx="307956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>
              <a:solidFill>
                <a:schemeClr val="tx2"/>
              </a:solidFill>
            </a:rPr>
            <a:t>Ärvärden bör inte vara mycket lägre än riktvärden,</a:t>
          </a:r>
        </a:p>
        <a:p>
          <a:r>
            <a:rPr lang="sv-SE" sz="1100">
              <a:solidFill>
                <a:schemeClr val="tx2"/>
              </a:solidFill>
            </a:rPr>
            <a:t>men kan vara högre. </a:t>
          </a:r>
        </a:p>
      </xdr:txBody>
    </xdr:sp>
    <xdr:clientData/>
  </xdr:oneCellAnchor>
  <xdr:oneCellAnchor>
    <xdr:from>
      <xdr:col>0</xdr:col>
      <xdr:colOff>0</xdr:colOff>
      <xdr:row>2</xdr:row>
      <xdr:rowOff>190500</xdr:rowOff>
    </xdr:from>
    <xdr:ext cx="4899931" cy="468077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628650"/>
          <a:ext cx="489993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200" b="1"/>
            <a:t>Mata in totala antalet MJ för varje foder som använts till omgången samt </a:t>
          </a:r>
        </a:p>
        <a:p>
          <a:r>
            <a:rPr lang="sv-SE" sz="1200" b="1"/>
            <a:t>innehållet av Rp och N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533400</xdr:colOff>
      <xdr:row>4</xdr:row>
      <xdr:rowOff>142875</xdr:rowOff>
    </xdr:from>
    <xdr:ext cx="3865354" cy="78124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86600" y="971550"/>
          <a:ext cx="386535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MJ NEs tas från foderdatorn  eller  leveranssedlar och </a:t>
          </a:r>
          <a:endParaRPr lang="sv-SE" sz="1100">
            <a:solidFill>
              <a:srgbClr val="FF0000"/>
            </a:solidFill>
            <a:effectLst/>
          </a:endParaRPr>
        </a:p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 Rp och</a:t>
          </a:r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 tas el. beräknas  från optimering eller  </a:t>
          </a:r>
          <a:endParaRPr lang="sv-SE" sz="1100">
            <a:solidFill>
              <a:srgbClr val="FF0000"/>
            </a:solidFill>
            <a:effectLst/>
          </a:endParaRPr>
        </a:p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innehållsdeklaration. Om</a:t>
          </a:r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det exempelvis endast finns två recept</a:t>
          </a:r>
          <a:endParaRPr lang="sv-SE" sz="1100">
            <a:solidFill>
              <a:srgbClr val="FF0000"/>
            </a:solidFill>
            <a:effectLst/>
          </a:endParaRPr>
        </a:p>
        <a:p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så ange 0 MJ för övriga 8.</a:t>
          </a:r>
          <a:endParaRPr lang="sv-SE" sz="11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6</xdr:col>
      <xdr:colOff>571500</xdr:colOff>
      <xdr:row>20</xdr:row>
      <xdr:rowOff>152400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492442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6</xdr:col>
      <xdr:colOff>19050</xdr:colOff>
      <xdr:row>19</xdr:row>
      <xdr:rowOff>0</xdr:rowOff>
    </xdr:from>
    <xdr:ext cx="3079561" cy="436786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371975" y="3648075"/>
          <a:ext cx="307956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>
              <a:solidFill>
                <a:schemeClr val="tx2"/>
              </a:solidFill>
            </a:rPr>
            <a:t>Ärvärden bör inte vara mycket lägre än riktvärden,</a:t>
          </a:r>
        </a:p>
        <a:p>
          <a:r>
            <a:rPr lang="sv-SE" sz="1100">
              <a:solidFill>
                <a:schemeClr val="tx2"/>
              </a:solidFill>
            </a:rPr>
            <a:t>men kan vara högre. </a:t>
          </a:r>
        </a:p>
      </xdr:txBody>
    </xdr:sp>
    <xdr:clientData/>
  </xdr:oneCellAnchor>
  <xdr:oneCellAnchor>
    <xdr:from>
      <xdr:col>0</xdr:col>
      <xdr:colOff>114300</xdr:colOff>
      <xdr:row>2</xdr:row>
      <xdr:rowOff>180975</xdr:rowOff>
    </xdr:from>
    <xdr:ext cx="4507068" cy="436786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4300" y="619125"/>
          <a:ext cx="450706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 b="1"/>
            <a:t>Mata in totala antalet MJ för varje foder som använts till omgången samt </a:t>
          </a:r>
        </a:p>
        <a:p>
          <a:r>
            <a:rPr lang="sv-SE" sz="1100" b="1"/>
            <a:t>innehållet av Rp och N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4</xdr:row>
      <xdr:rowOff>171450</xdr:rowOff>
    </xdr:from>
    <xdr:ext cx="3381439" cy="147014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91375" y="1000125"/>
          <a:ext cx="3381439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>
              <a:solidFill>
                <a:srgbClr val="FF0000"/>
              </a:solidFill>
            </a:rPr>
            <a:t>MJ NEs tas från foderdatorn  eller  leveranssedlar och </a:t>
          </a:r>
        </a:p>
        <a:p>
          <a:r>
            <a:rPr lang="sv-SE" sz="1100">
              <a:solidFill>
                <a:srgbClr val="FF0000"/>
              </a:solidFill>
            </a:rPr>
            <a:t>g Rp och</a:t>
          </a:r>
          <a:r>
            <a:rPr lang="sv-SE" sz="1100" baseline="0">
              <a:solidFill>
                <a:srgbClr val="FF0000"/>
              </a:solidFill>
            </a:rPr>
            <a:t> </a:t>
          </a:r>
          <a:r>
            <a:rPr lang="sv-SE" sz="1100">
              <a:solidFill>
                <a:srgbClr val="FF0000"/>
              </a:solidFill>
            </a:rPr>
            <a:t> P  tas el. beräknas  från optimering eller  </a:t>
          </a:r>
        </a:p>
        <a:p>
          <a:r>
            <a:rPr lang="sv-SE" sz="1100">
              <a:solidFill>
                <a:srgbClr val="FF0000"/>
              </a:solidFill>
            </a:rPr>
            <a:t>innehållsdeklaration. Om gyltorna fått foder  optimerat </a:t>
          </a:r>
        </a:p>
        <a:p>
          <a:r>
            <a:rPr lang="sv-SE" sz="1100">
              <a:solidFill>
                <a:srgbClr val="FF0000"/>
              </a:solidFill>
            </a:rPr>
            <a:t>med NEv så används detta tillsammans med NEs.</a:t>
          </a:r>
        </a:p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Om</a:t>
          </a:r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det exempelvis endast finns två recept</a:t>
          </a:r>
          <a:endParaRPr lang="sv-SE">
            <a:solidFill>
              <a:srgbClr val="FF0000"/>
            </a:solidFill>
            <a:effectLst/>
          </a:endParaRPr>
        </a:p>
        <a:p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så ange 0 MJ för övriga 8.</a:t>
          </a:r>
          <a:endParaRPr lang="sv-SE">
            <a:solidFill>
              <a:srgbClr val="FF0000"/>
            </a:solidFill>
            <a:effectLst/>
          </a:endParaRPr>
        </a:p>
        <a:p>
          <a:endParaRPr lang="sv-SE" sz="1100">
            <a:solidFill>
              <a:srgbClr val="FF0000"/>
            </a:solidFill>
          </a:endParaRPr>
        </a:p>
        <a:p>
          <a:endParaRPr lang="sv-SE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571500</xdr:colOff>
      <xdr:row>20</xdr:row>
      <xdr:rowOff>152400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5772150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6</xdr:col>
      <xdr:colOff>19050</xdr:colOff>
      <xdr:row>19</xdr:row>
      <xdr:rowOff>0</xdr:rowOff>
    </xdr:from>
    <xdr:ext cx="3079561" cy="436786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219700" y="3648075"/>
          <a:ext cx="307956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>
              <a:solidFill>
                <a:schemeClr val="tx2"/>
              </a:solidFill>
            </a:rPr>
            <a:t>Ärvärden bör inte vara mycket lägre än riktvärden,</a:t>
          </a:r>
        </a:p>
        <a:p>
          <a:r>
            <a:rPr lang="sv-SE" sz="1100">
              <a:solidFill>
                <a:schemeClr val="tx2"/>
              </a:solidFill>
            </a:rPr>
            <a:t>men kan vara högre. </a:t>
          </a:r>
        </a:p>
      </xdr:txBody>
    </xdr:sp>
    <xdr:clientData/>
  </xdr:oneCellAnchor>
  <xdr:oneCellAnchor>
    <xdr:from>
      <xdr:col>0</xdr:col>
      <xdr:colOff>114300</xdr:colOff>
      <xdr:row>2</xdr:row>
      <xdr:rowOff>180975</xdr:rowOff>
    </xdr:from>
    <xdr:ext cx="4379148" cy="436786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4300" y="581025"/>
          <a:ext cx="43791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 b="1"/>
            <a:t>Mata in totala antalet MJ för varje foder som använts till gyltorna samt </a:t>
          </a:r>
        </a:p>
        <a:p>
          <a:r>
            <a:rPr lang="sv-SE" sz="1100" b="1"/>
            <a:t>innehållet av Rp och N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5</xdr:row>
      <xdr:rowOff>0</xdr:rowOff>
    </xdr:from>
    <xdr:ext cx="3865354" cy="78124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848600" y="1019175"/>
          <a:ext cx="386535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MJ NEs tas från foderdatorn  eller  leveranssedlar och </a:t>
          </a:r>
          <a:endParaRPr lang="sv-SE" sz="1100">
            <a:solidFill>
              <a:srgbClr val="FF0000"/>
            </a:solidFill>
            <a:effectLst/>
          </a:endParaRPr>
        </a:p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 Rp och</a:t>
          </a:r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 tas el. beräknas  från optimering eller  </a:t>
          </a:r>
          <a:endParaRPr lang="sv-SE" sz="1100">
            <a:solidFill>
              <a:srgbClr val="FF0000"/>
            </a:solidFill>
            <a:effectLst/>
          </a:endParaRPr>
        </a:p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innehållsdeklaration. Om</a:t>
          </a:r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det exempelvis endast finns två recept</a:t>
          </a:r>
          <a:endParaRPr lang="sv-SE" sz="1100">
            <a:solidFill>
              <a:srgbClr val="FF0000"/>
            </a:solidFill>
            <a:effectLst/>
          </a:endParaRPr>
        </a:p>
        <a:p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så ange 0 MJ för övriga 8.</a:t>
          </a:r>
          <a:endParaRPr lang="sv-SE" sz="11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6</xdr:col>
      <xdr:colOff>571500</xdr:colOff>
      <xdr:row>20</xdr:row>
      <xdr:rowOff>152400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3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5772150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6</xdr:col>
      <xdr:colOff>19050</xdr:colOff>
      <xdr:row>19</xdr:row>
      <xdr:rowOff>0</xdr:rowOff>
    </xdr:from>
    <xdr:ext cx="3079561" cy="436786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219700" y="3648075"/>
          <a:ext cx="307956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>
              <a:solidFill>
                <a:schemeClr val="tx2"/>
              </a:solidFill>
            </a:rPr>
            <a:t>Ärvärden bör inte vara mycket lägre än riktvärden,</a:t>
          </a:r>
        </a:p>
        <a:p>
          <a:r>
            <a:rPr lang="sv-SE" sz="1100">
              <a:solidFill>
                <a:schemeClr val="tx2"/>
              </a:solidFill>
            </a:rPr>
            <a:t>men kan vara högre. </a:t>
          </a:r>
        </a:p>
      </xdr:txBody>
    </xdr:sp>
    <xdr:clientData/>
  </xdr:oneCellAnchor>
  <xdr:oneCellAnchor>
    <xdr:from>
      <xdr:col>0</xdr:col>
      <xdr:colOff>114300</xdr:colOff>
      <xdr:row>2</xdr:row>
      <xdr:rowOff>180975</xdr:rowOff>
    </xdr:from>
    <xdr:ext cx="4594335" cy="436786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14300" y="619125"/>
          <a:ext cx="459433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 b="1"/>
            <a:t>Mata in totala antalet MJ för varje foder som använts till sinsuggorna samt </a:t>
          </a:r>
        </a:p>
        <a:p>
          <a:r>
            <a:rPr lang="sv-SE" sz="1100" b="1"/>
            <a:t>innehållet av Rp och N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5</xdr:row>
      <xdr:rowOff>0</xdr:rowOff>
    </xdr:from>
    <xdr:ext cx="3865354" cy="78124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848600" y="1019175"/>
          <a:ext cx="386535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MJ NEs tas från foderdatorn  eller  leveranssedlar och </a:t>
          </a:r>
          <a:endParaRPr lang="sv-SE" sz="1100">
            <a:solidFill>
              <a:srgbClr val="FF0000"/>
            </a:solidFill>
            <a:effectLst/>
          </a:endParaRPr>
        </a:p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 Rp och</a:t>
          </a:r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 tas el. beräknas  från optimering eller  </a:t>
          </a:r>
          <a:endParaRPr lang="sv-SE" sz="1100">
            <a:solidFill>
              <a:srgbClr val="FF0000"/>
            </a:solidFill>
            <a:effectLst/>
          </a:endParaRPr>
        </a:p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innehållsdeklaration. Om</a:t>
          </a:r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det exempelvis endast finns två recept</a:t>
          </a:r>
          <a:endParaRPr lang="sv-SE" sz="1100">
            <a:solidFill>
              <a:srgbClr val="FF0000"/>
            </a:solidFill>
            <a:effectLst/>
          </a:endParaRPr>
        </a:p>
        <a:p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så ange 0 MJ för övriga 8.</a:t>
          </a:r>
          <a:endParaRPr lang="sv-SE" sz="11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6</xdr:col>
      <xdr:colOff>571500</xdr:colOff>
      <xdr:row>20</xdr:row>
      <xdr:rowOff>152400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4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5772150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6</xdr:col>
      <xdr:colOff>19050</xdr:colOff>
      <xdr:row>19</xdr:row>
      <xdr:rowOff>0</xdr:rowOff>
    </xdr:from>
    <xdr:ext cx="3079561" cy="436786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219700" y="3648075"/>
          <a:ext cx="307956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>
              <a:solidFill>
                <a:schemeClr val="tx2"/>
              </a:solidFill>
            </a:rPr>
            <a:t>Ärvärden bör inte vara mycket lägre än riktvärden,</a:t>
          </a:r>
        </a:p>
        <a:p>
          <a:r>
            <a:rPr lang="sv-SE" sz="1100">
              <a:solidFill>
                <a:schemeClr val="tx2"/>
              </a:solidFill>
            </a:rPr>
            <a:t>men kan vara högre. </a:t>
          </a:r>
        </a:p>
      </xdr:txBody>
    </xdr:sp>
    <xdr:clientData/>
  </xdr:oneCellAnchor>
  <xdr:oneCellAnchor>
    <xdr:from>
      <xdr:col>0</xdr:col>
      <xdr:colOff>114300</xdr:colOff>
      <xdr:row>2</xdr:row>
      <xdr:rowOff>180975</xdr:rowOff>
    </xdr:from>
    <xdr:ext cx="5208926" cy="436786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4300" y="581025"/>
          <a:ext cx="520892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 b="1"/>
            <a:t>Mata in totala antalet MJ för varje foder som använts till de digivande suggorna samt </a:t>
          </a:r>
        </a:p>
        <a:p>
          <a:r>
            <a:rPr lang="sv-SE" sz="1100" b="1"/>
            <a:t>innehållet av Rp och 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opLeftCell="A16" workbookViewId="0">
      <selection activeCell="H25" sqref="H25"/>
    </sheetView>
  </sheetViews>
  <sheetFormatPr defaultColWidth="9.08984375" defaultRowHeight="14.5" x14ac:dyDescent="0.35"/>
  <cols>
    <col min="1" max="1" width="28.36328125" style="2" customWidth="1"/>
    <col min="2" max="2" width="11.6328125" style="2" customWidth="1"/>
    <col min="3" max="3" width="11.54296875" style="2" customWidth="1"/>
    <col min="4" max="4" width="10.453125" style="2" bestFit="1" customWidth="1"/>
    <col min="5" max="5" width="10.08984375" style="2" customWidth="1"/>
    <col min="6" max="6" width="9.08984375" style="1"/>
    <col min="7" max="8" width="10.08984375" style="1" customWidth="1"/>
    <col min="9" max="9" width="9.6328125" style="1" customWidth="1"/>
    <col min="10" max="16384" width="9.08984375" style="1"/>
  </cols>
  <sheetData>
    <row r="1" spans="1:15" ht="18.5" x14ac:dyDescent="0.45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</row>
    <row r="2" spans="1:15" ht="15.5" x14ac:dyDescent="0.35">
      <c r="A2" s="9"/>
      <c r="B2" s="9" t="s">
        <v>1</v>
      </c>
      <c r="C2" s="9" t="s">
        <v>2</v>
      </c>
      <c r="D2" s="7"/>
      <c r="E2" s="7"/>
      <c r="F2" s="8"/>
      <c r="G2" s="8"/>
      <c r="H2" s="8"/>
      <c r="I2" s="8"/>
      <c r="J2" s="8"/>
      <c r="K2" s="8"/>
      <c r="L2" s="8"/>
      <c r="M2" s="8"/>
    </row>
    <row r="3" spans="1:15" ht="15.5" x14ac:dyDescent="0.35">
      <c r="A3" s="9" t="s">
        <v>0</v>
      </c>
      <c r="B3" s="3">
        <v>40943</v>
      </c>
      <c r="C3" s="3">
        <v>41153</v>
      </c>
      <c r="D3" s="4"/>
    </row>
    <row r="4" spans="1:15" x14ac:dyDescent="0.35">
      <c r="A4" s="7"/>
      <c r="B4" s="7"/>
      <c r="C4" s="7"/>
      <c r="D4" s="7"/>
      <c r="E4" s="7"/>
      <c r="F4" s="8"/>
      <c r="G4" s="8"/>
      <c r="H4" s="8"/>
      <c r="I4" s="8"/>
    </row>
    <row r="5" spans="1:15" x14ac:dyDescent="0.35">
      <c r="A5" s="7"/>
      <c r="B5" s="7"/>
      <c r="C5" s="7"/>
      <c r="D5" s="7"/>
      <c r="E5" s="7"/>
      <c r="F5" s="8"/>
      <c r="G5" s="8"/>
      <c r="H5" s="8"/>
      <c r="I5" s="8"/>
    </row>
    <row r="6" spans="1:15" x14ac:dyDescent="0.35">
      <c r="A6" s="7" t="s">
        <v>3</v>
      </c>
      <c r="B6" s="7" t="s">
        <v>36</v>
      </c>
      <c r="C6" s="7" t="s">
        <v>30</v>
      </c>
      <c r="D6" s="7" t="s">
        <v>31</v>
      </c>
      <c r="E6" s="7"/>
      <c r="F6" s="8"/>
      <c r="G6" s="8" t="s">
        <v>7</v>
      </c>
      <c r="H6" s="8" t="s">
        <v>8</v>
      </c>
      <c r="I6" s="8"/>
      <c r="J6" s="8"/>
      <c r="K6" s="8"/>
      <c r="L6" s="8"/>
      <c r="M6" s="8"/>
      <c r="N6" s="8"/>
      <c r="O6" s="8"/>
    </row>
    <row r="7" spans="1:15" x14ac:dyDescent="0.35">
      <c r="A7" s="7">
        <v>1</v>
      </c>
      <c r="B7" s="5">
        <v>22000</v>
      </c>
      <c r="C7" s="5">
        <v>18</v>
      </c>
      <c r="D7" s="5">
        <v>0.56000000000000005</v>
      </c>
      <c r="E7" s="5"/>
      <c r="F7" s="8"/>
      <c r="G7" s="8">
        <f>B7*C7</f>
        <v>396000</v>
      </c>
      <c r="H7" s="8">
        <f>B7*D7</f>
        <v>12320.000000000002</v>
      </c>
      <c r="I7" s="10"/>
      <c r="J7" s="8"/>
      <c r="K7" s="8"/>
      <c r="L7" s="8"/>
      <c r="M7" s="8"/>
      <c r="N7" s="8"/>
    </row>
    <row r="8" spans="1:15" x14ac:dyDescent="0.35">
      <c r="A8" s="7">
        <v>2</v>
      </c>
      <c r="B8" s="5">
        <v>22000</v>
      </c>
      <c r="C8" s="5">
        <v>18</v>
      </c>
      <c r="D8" s="5">
        <v>0.56000000000000005</v>
      </c>
      <c r="E8" s="5"/>
      <c r="F8" s="8"/>
      <c r="G8" s="8">
        <f t="shared" ref="G8:G16" si="0">B8*C8</f>
        <v>396000</v>
      </c>
      <c r="H8" s="8">
        <f t="shared" ref="H8:H16" si="1">B8*D8</f>
        <v>12320.000000000002</v>
      </c>
      <c r="I8" s="10"/>
      <c r="J8" s="8"/>
      <c r="K8" s="8"/>
      <c r="L8" s="8"/>
      <c r="M8" s="8"/>
      <c r="N8" s="8"/>
    </row>
    <row r="9" spans="1:15" x14ac:dyDescent="0.35">
      <c r="A9" s="7">
        <v>3</v>
      </c>
      <c r="B9" s="5">
        <v>22000</v>
      </c>
      <c r="C9" s="5">
        <v>18</v>
      </c>
      <c r="D9" s="5">
        <v>0.56000000000000005</v>
      </c>
      <c r="E9" s="5"/>
      <c r="F9" s="8"/>
      <c r="G9" s="8">
        <f>B9*C9</f>
        <v>396000</v>
      </c>
      <c r="H9" s="8">
        <f t="shared" si="1"/>
        <v>12320.000000000002</v>
      </c>
      <c r="I9" s="10"/>
      <c r="J9" s="8"/>
      <c r="K9" s="8"/>
      <c r="L9" s="8"/>
      <c r="M9" s="8"/>
      <c r="N9" s="8"/>
    </row>
    <row r="10" spans="1:15" x14ac:dyDescent="0.35">
      <c r="A10" s="7">
        <v>4</v>
      </c>
      <c r="B10" s="5">
        <v>22000</v>
      </c>
      <c r="C10" s="5">
        <v>18</v>
      </c>
      <c r="D10" s="5">
        <v>0.56000000000000005</v>
      </c>
      <c r="E10" s="5"/>
      <c r="F10" s="8"/>
      <c r="G10" s="8">
        <f t="shared" si="0"/>
        <v>396000</v>
      </c>
      <c r="H10" s="8">
        <f t="shared" si="1"/>
        <v>12320.000000000002</v>
      </c>
      <c r="I10" s="10"/>
      <c r="J10" s="8"/>
      <c r="K10" s="8"/>
      <c r="L10" s="8"/>
      <c r="M10" s="8"/>
      <c r="N10" s="8"/>
    </row>
    <row r="11" spans="1:15" x14ac:dyDescent="0.35">
      <c r="A11" s="7">
        <v>5</v>
      </c>
      <c r="B11" s="5">
        <v>22000</v>
      </c>
      <c r="C11" s="5">
        <v>18</v>
      </c>
      <c r="D11" s="5">
        <v>0.56000000000000005</v>
      </c>
      <c r="E11" s="5"/>
      <c r="F11" s="8"/>
      <c r="G11" s="8">
        <f>B11*C11</f>
        <v>396000</v>
      </c>
      <c r="H11" s="8">
        <f t="shared" si="1"/>
        <v>12320.000000000002</v>
      </c>
      <c r="I11" s="10"/>
      <c r="J11" s="8"/>
      <c r="K11" s="8"/>
      <c r="L11" s="8"/>
      <c r="M11" s="8"/>
      <c r="N11" s="8"/>
    </row>
    <row r="12" spans="1:15" x14ac:dyDescent="0.35">
      <c r="A12" s="7">
        <v>6</v>
      </c>
      <c r="B12" s="5">
        <v>22000</v>
      </c>
      <c r="C12" s="5">
        <v>18</v>
      </c>
      <c r="D12" s="5">
        <v>0.56000000000000005</v>
      </c>
      <c r="E12" s="5"/>
      <c r="F12" s="8"/>
      <c r="G12" s="8">
        <f t="shared" si="0"/>
        <v>396000</v>
      </c>
      <c r="H12" s="8">
        <f t="shared" si="1"/>
        <v>12320.000000000002</v>
      </c>
      <c r="I12" s="10"/>
      <c r="J12" s="8"/>
      <c r="K12" s="8"/>
      <c r="L12" s="8"/>
      <c r="M12" s="8"/>
      <c r="N12" s="8"/>
    </row>
    <row r="13" spans="1:15" x14ac:dyDescent="0.35">
      <c r="A13" s="7">
        <v>7</v>
      </c>
      <c r="B13" s="5">
        <v>22000</v>
      </c>
      <c r="C13" s="5">
        <v>18</v>
      </c>
      <c r="D13" s="5">
        <v>0.56000000000000005</v>
      </c>
      <c r="E13" s="5"/>
      <c r="F13" s="8"/>
      <c r="G13" s="8">
        <f t="shared" si="0"/>
        <v>396000</v>
      </c>
      <c r="H13" s="8">
        <f t="shared" si="1"/>
        <v>12320.000000000002</v>
      </c>
      <c r="I13" s="10"/>
      <c r="J13" s="8"/>
      <c r="K13" s="8"/>
      <c r="L13" s="8"/>
      <c r="M13" s="8"/>
      <c r="N13" s="8"/>
    </row>
    <row r="14" spans="1:15" x14ac:dyDescent="0.35">
      <c r="A14" s="7">
        <v>8</v>
      </c>
      <c r="B14" s="5">
        <v>22000</v>
      </c>
      <c r="C14" s="5">
        <v>18</v>
      </c>
      <c r="D14" s="5">
        <v>0.56000000000000005</v>
      </c>
      <c r="E14" s="5"/>
      <c r="F14" s="8"/>
      <c r="G14" s="8">
        <f t="shared" si="0"/>
        <v>396000</v>
      </c>
      <c r="H14" s="8">
        <f t="shared" si="1"/>
        <v>12320.000000000002</v>
      </c>
      <c r="I14" s="10"/>
      <c r="J14" s="8"/>
      <c r="K14" s="8"/>
      <c r="L14" s="8"/>
      <c r="M14" s="8"/>
      <c r="N14" s="8"/>
    </row>
    <row r="15" spans="1:15" x14ac:dyDescent="0.35">
      <c r="A15" s="7">
        <v>9</v>
      </c>
      <c r="B15" s="5">
        <v>22000</v>
      </c>
      <c r="C15" s="5">
        <v>18</v>
      </c>
      <c r="D15" s="5">
        <v>0.56000000000000005</v>
      </c>
      <c r="E15" s="5"/>
      <c r="F15" s="8"/>
      <c r="G15" s="8">
        <f t="shared" si="0"/>
        <v>396000</v>
      </c>
      <c r="H15" s="8">
        <f t="shared" si="1"/>
        <v>12320.000000000002</v>
      </c>
      <c r="I15" s="10"/>
      <c r="J15" s="8"/>
      <c r="K15" s="8"/>
      <c r="L15" s="8"/>
      <c r="M15" s="8"/>
      <c r="N15" s="8"/>
    </row>
    <row r="16" spans="1:15" x14ac:dyDescent="0.35">
      <c r="A16" s="7">
        <v>10</v>
      </c>
      <c r="B16" s="5">
        <v>22000</v>
      </c>
      <c r="C16" s="5">
        <v>18</v>
      </c>
      <c r="D16" s="5">
        <v>0.56000000000000005</v>
      </c>
      <c r="E16" s="5"/>
      <c r="F16" s="8"/>
      <c r="G16" s="8">
        <f t="shared" si="0"/>
        <v>396000</v>
      </c>
      <c r="H16" s="8">
        <f t="shared" si="1"/>
        <v>12320.000000000002</v>
      </c>
      <c r="I16" s="10"/>
      <c r="J16" s="8"/>
      <c r="K16" s="8"/>
      <c r="L16" s="8"/>
      <c r="M16" s="8"/>
      <c r="N16" s="8"/>
    </row>
    <row r="17" spans="1:14" x14ac:dyDescent="0.35">
      <c r="A17" s="7" t="s">
        <v>4</v>
      </c>
      <c r="B17" s="7">
        <f>SUM(B7:B16)</f>
        <v>220000</v>
      </c>
      <c r="F17" s="8"/>
      <c r="G17" s="8">
        <f>SUM(G7:G16)</f>
        <v>3960000</v>
      </c>
      <c r="H17" s="8">
        <f t="shared" ref="H17" si="2">SUM(H7:H16)</f>
        <v>123200.00000000001</v>
      </c>
      <c r="I17" s="8"/>
      <c r="J17" s="8"/>
      <c r="K17" s="8"/>
      <c r="L17" s="8"/>
      <c r="M17" s="8"/>
      <c r="N17" s="8"/>
    </row>
    <row r="18" spans="1:14" x14ac:dyDescent="0.35">
      <c r="A18" s="7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5"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35">
      <c r="A20" s="7" t="s">
        <v>9</v>
      </c>
      <c r="B20" s="7"/>
      <c r="C20" s="7">
        <f>B17</f>
        <v>220000</v>
      </c>
      <c r="D20" s="7"/>
      <c r="E20" s="11" t="s">
        <v>11</v>
      </c>
      <c r="F20" s="8"/>
      <c r="G20" s="8"/>
      <c r="H20" s="8"/>
      <c r="I20" s="8"/>
      <c r="J20" s="8"/>
      <c r="K20" s="8"/>
      <c r="L20" s="8"/>
      <c r="M20" s="8"/>
      <c r="N20" s="8"/>
    </row>
    <row r="21" spans="1:14" ht="15.5" x14ac:dyDescent="0.35">
      <c r="A21" s="16" t="s">
        <v>30</v>
      </c>
      <c r="B21" s="16"/>
      <c r="C21" s="17">
        <f>G17/B17</f>
        <v>18</v>
      </c>
      <c r="D21" s="7"/>
      <c r="E21" s="11">
        <v>18.100000000000001</v>
      </c>
      <c r="F21" s="10"/>
      <c r="G21" s="8"/>
      <c r="H21" s="8"/>
      <c r="I21" s="8"/>
      <c r="J21" s="8"/>
      <c r="K21" s="8"/>
      <c r="L21" s="8"/>
      <c r="M21" s="8"/>
      <c r="N21" s="8"/>
    </row>
    <row r="22" spans="1:14" ht="15.5" x14ac:dyDescent="0.35">
      <c r="A22" s="16" t="s">
        <v>31</v>
      </c>
      <c r="B22" s="16"/>
      <c r="C22" s="16">
        <f>H17/C20</f>
        <v>0.56000000000000005</v>
      </c>
      <c r="D22" s="7"/>
      <c r="E22" s="11">
        <v>0.55000000000000004</v>
      </c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5">
      <c r="A23" s="7"/>
      <c r="B23" s="7"/>
      <c r="C23" s="12"/>
      <c r="D23" s="7"/>
      <c r="E23" s="11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35">
      <c r="E24" s="18"/>
    </row>
    <row r="25" spans="1:14" x14ac:dyDescent="0.35">
      <c r="A25" s="7" t="s">
        <v>19</v>
      </c>
      <c r="B25" s="5">
        <v>500</v>
      </c>
      <c r="E25" s="18"/>
    </row>
    <row r="26" spans="1:14" x14ac:dyDescent="0.35">
      <c r="A26" s="7" t="s">
        <v>20</v>
      </c>
      <c r="B26" s="5">
        <v>490</v>
      </c>
      <c r="E26" s="18"/>
    </row>
    <row r="27" spans="1:14" x14ac:dyDescent="0.35">
      <c r="A27" s="7" t="s">
        <v>32</v>
      </c>
      <c r="B27" s="5">
        <v>10</v>
      </c>
      <c r="E27" s="18"/>
      <c r="H27" s="8"/>
    </row>
    <row r="28" spans="1:14" x14ac:dyDescent="0.35">
      <c r="A28" s="7" t="s">
        <v>33</v>
      </c>
      <c r="B28" s="5">
        <v>35</v>
      </c>
      <c r="D28" s="20"/>
      <c r="E28" s="18"/>
    </row>
    <row r="29" spans="1:14" x14ac:dyDescent="0.35">
      <c r="A29" s="7"/>
      <c r="E29" s="18"/>
    </row>
    <row r="30" spans="1:14" x14ac:dyDescent="0.35">
      <c r="A30" s="7"/>
      <c r="B30" s="7"/>
      <c r="C30" s="7"/>
      <c r="D30" s="7"/>
      <c r="E30" s="11"/>
      <c r="F30" s="8"/>
    </row>
    <row r="31" spans="1:14" x14ac:dyDescent="0.35">
      <c r="A31" s="7" t="s">
        <v>17</v>
      </c>
      <c r="B31" s="14">
        <f>C20/((B28-B27)*B26)</f>
        <v>17.959183673469386</v>
      </c>
      <c r="C31" s="7"/>
      <c r="D31" s="7"/>
      <c r="E31" s="11"/>
      <c r="F31" s="8"/>
    </row>
    <row r="32" spans="1:14" x14ac:dyDescent="0.35">
      <c r="A32" s="7" t="s">
        <v>18</v>
      </c>
      <c r="B32" s="14">
        <f>B31+0.069*(30-B28)</f>
        <v>17.614183673469388</v>
      </c>
      <c r="C32" s="7"/>
      <c r="D32" s="7"/>
      <c r="E32" s="15">
        <v>18</v>
      </c>
      <c r="F32" s="8"/>
    </row>
    <row r="33" spans="1:6" x14ac:dyDescent="0.35">
      <c r="A33" s="7"/>
      <c r="B33" s="7"/>
      <c r="C33" s="7"/>
      <c r="D33" s="7"/>
      <c r="E33" s="7"/>
      <c r="F33" s="8"/>
    </row>
    <row r="34" spans="1:6" ht="15.5" x14ac:dyDescent="0.35">
      <c r="A34" s="16" t="s">
        <v>24</v>
      </c>
      <c r="B34" s="22">
        <f>C20/B26</f>
        <v>448.9795918367347</v>
      </c>
      <c r="C34" s="7"/>
      <c r="D34" s="7"/>
      <c r="E34" s="7"/>
      <c r="F34" s="8"/>
    </row>
    <row r="35" spans="1:6" x14ac:dyDescent="0.35">
      <c r="A35" s="7"/>
      <c r="B35" s="7"/>
      <c r="C35" s="7"/>
      <c r="D35" s="7"/>
      <c r="E35" s="7"/>
      <c r="F35" s="8"/>
    </row>
    <row r="36" spans="1:6" x14ac:dyDescent="0.35">
      <c r="B36" s="7"/>
      <c r="C36" s="7"/>
      <c r="D36" s="7"/>
      <c r="E36" s="7"/>
      <c r="F36" s="8"/>
    </row>
  </sheetData>
  <sheetProtection password="DD63" sheet="1" objects="1" scenarios="1"/>
  <mergeCells count="1">
    <mergeCell ref="A1:M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opLeftCell="A12" zoomScaleNormal="100" workbookViewId="0">
      <selection activeCell="C22" sqref="C22"/>
    </sheetView>
  </sheetViews>
  <sheetFormatPr defaultColWidth="9.08984375" defaultRowHeight="14.5" x14ac:dyDescent="0.35"/>
  <cols>
    <col min="1" max="1" width="25" style="2" customWidth="1"/>
    <col min="2" max="2" width="11.6328125" style="2" customWidth="1"/>
    <col min="3" max="3" width="11.54296875" style="2" customWidth="1"/>
    <col min="4" max="4" width="10.453125" style="2" bestFit="1" customWidth="1"/>
    <col min="5" max="5" width="10.08984375" style="2" customWidth="1"/>
    <col min="6" max="6" width="9.08984375" style="1"/>
    <col min="7" max="8" width="10.08984375" style="1" customWidth="1"/>
    <col min="9" max="9" width="9.6328125" style="1" customWidth="1"/>
    <col min="10" max="16384" width="9.08984375" style="1"/>
  </cols>
  <sheetData>
    <row r="1" spans="1:16" ht="18.5" x14ac:dyDescent="0.45">
      <c r="A1" s="27" t="s">
        <v>35</v>
      </c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  <c r="M1" s="29"/>
      <c r="N1" s="8"/>
    </row>
    <row r="2" spans="1:16" ht="15.5" x14ac:dyDescent="0.35">
      <c r="A2" s="9"/>
      <c r="B2" s="9" t="s">
        <v>1</v>
      </c>
      <c r="C2" s="9" t="s">
        <v>2</v>
      </c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6" ht="15.5" x14ac:dyDescent="0.35">
      <c r="A3" s="9" t="s">
        <v>0</v>
      </c>
      <c r="B3" s="3">
        <v>40940</v>
      </c>
      <c r="C3" s="3">
        <v>41153</v>
      </c>
      <c r="D3" s="4"/>
    </row>
    <row r="4" spans="1:16" x14ac:dyDescent="0.35">
      <c r="A4" s="7"/>
      <c r="B4" s="7"/>
      <c r="C4" s="7"/>
      <c r="D4" s="7"/>
      <c r="E4" s="7"/>
      <c r="F4" s="8"/>
      <c r="G4" s="8"/>
      <c r="I4" s="8"/>
      <c r="J4" s="8"/>
      <c r="K4" s="8"/>
      <c r="L4" s="8"/>
      <c r="M4" s="8"/>
      <c r="N4" s="8"/>
      <c r="O4" s="8"/>
      <c r="P4" s="8"/>
    </row>
    <row r="5" spans="1:16" x14ac:dyDescent="0.35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35">
      <c r="A6" s="7" t="s">
        <v>3</v>
      </c>
      <c r="B6" s="7" t="s">
        <v>36</v>
      </c>
      <c r="C6" s="7" t="s">
        <v>30</v>
      </c>
      <c r="D6" s="7" t="s">
        <v>31</v>
      </c>
      <c r="E6" s="7"/>
      <c r="F6" s="8"/>
      <c r="G6" s="8" t="s">
        <v>7</v>
      </c>
      <c r="H6" s="8" t="s">
        <v>8</v>
      </c>
      <c r="I6" s="8"/>
      <c r="J6" s="8"/>
      <c r="K6" s="8"/>
      <c r="L6" s="8"/>
      <c r="M6" s="8"/>
      <c r="N6" s="8"/>
      <c r="O6" s="8"/>
      <c r="P6" s="8"/>
    </row>
    <row r="7" spans="1:16" x14ac:dyDescent="0.35">
      <c r="A7" s="7">
        <v>1</v>
      </c>
      <c r="B7" s="5">
        <v>200000</v>
      </c>
      <c r="C7" s="5">
        <v>15</v>
      </c>
      <c r="D7" s="5">
        <v>0.45</v>
      </c>
      <c r="E7" s="5"/>
      <c r="G7" s="8">
        <f>B7*C7</f>
        <v>3000000</v>
      </c>
      <c r="H7" s="8">
        <f>B7*D7</f>
        <v>90000</v>
      </c>
      <c r="I7" s="10"/>
      <c r="J7" s="8"/>
      <c r="K7" s="8"/>
      <c r="L7" s="8"/>
      <c r="M7" s="8"/>
      <c r="N7" s="8"/>
      <c r="O7" s="8"/>
      <c r="P7" s="8"/>
    </row>
    <row r="8" spans="1:16" x14ac:dyDescent="0.35">
      <c r="A8" s="7">
        <v>2</v>
      </c>
      <c r="B8" s="5">
        <v>200000</v>
      </c>
      <c r="C8" s="5">
        <v>15</v>
      </c>
      <c r="D8" s="5">
        <v>0.45</v>
      </c>
      <c r="E8" s="5"/>
      <c r="G8" s="8">
        <f t="shared" ref="G8:G16" si="0">B8*C8</f>
        <v>3000000</v>
      </c>
      <c r="H8" s="8">
        <f t="shared" ref="H8:H16" si="1">B8*D8</f>
        <v>90000</v>
      </c>
      <c r="I8" s="10"/>
      <c r="J8" s="8"/>
      <c r="K8" s="8"/>
      <c r="L8" s="8"/>
      <c r="M8" s="8"/>
      <c r="N8" s="8"/>
      <c r="O8" s="8"/>
      <c r="P8" s="8"/>
    </row>
    <row r="9" spans="1:16" x14ac:dyDescent="0.35">
      <c r="A9" s="7">
        <v>3</v>
      </c>
      <c r="B9" s="5">
        <v>200000</v>
      </c>
      <c r="C9" s="5">
        <v>15</v>
      </c>
      <c r="D9" s="5">
        <v>0.45</v>
      </c>
      <c r="E9" s="5"/>
      <c r="G9" s="8">
        <f>B9*C9</f>
        <v>3000000</v>
      </c>
      <c r="H9" s="8">
        <f t="shared" si="1"/>
        <v>90000</v>
      </c>
      <c r="I9" s="10"/>
      <c r="J9" s="8"/>
      <c r="K9" s="8"/>
      <c r="L9" s="8"/>
      <c r="M9" s="8"/>
      <c r="N9" s="8"/>
      <c r="O9" s="8"/>
      <c r="P9" s="8"/>
    </row>
    <row r="10" spans="1:16" x14ac:dyDescent="0.35">
      <c r="A10" s="7">
        <v>4</v>
      </c>
      <c r="B10" s="5">
        <v>200000</v>
      </c>
      <c r="C10" s="5">
        <v>15</v>
      </c>
      <c r="D10" s="5">
        <v>0.45</v>
      </c>
      <c r="E10" s="5"/>
      <c r="G10" s="8">
        <f t="shared" si="0"/>
        <v>3000000</v>
      </c>
      <c r="H10" s="8">
        <f t="shared" si="1"/>
        <v>90000</v>
      </c>
      <c r="I10" s="10"/>
      <c r="J10" s="8"/>
      <c r="K10" s="8"/>
      <c r="L10" s="8"/>
      <c r="M10" s="8"/>
      <c r="N10" s="8"/>
      <c r="O10" s="8"/>
      <c r="P10" s="8"/>
    </row>
    <row r="11" spans="1:16" x14ac:dyDescent="0.35">
      <c r="A11" s="7">
        <v>5</v>
      </c>
      <c r="B11" s="5">
        <v>200000</v>
      </c>
      <c r="C11" s="5">
        <v>15</v>
      </c>
      <c r="D11" s="5">
        <v>0.45</v>
      </c>
      <c r="E11" s="5"/>
      <c r="G11" s="8">
        <f>B11*C11</f>
        <v>3000000</v>
      </c>
      <c r="H11" s="8">
        <f t="shared" si="1"/>
        <v>90000</v>
      </c>
      <c r="I11" s="10"/>
      <c r="J11" s="8"/>
      <c r="K11" s="8"/>
      <c r="L11" s="8"/>
      <c r="M11" s="8"/>
      <c r="N11" s="8"/>
      <c r="O11" s="8"/>
      <c r="P11" s="8"/>
    </row>
    <row r="12" spans="1:16" x14ac:dyDescent="0.35">
      <c r="A12" s="7">
        <v>6</v>
      </c>
      <c r="B12" s="5">
        <v>200000</v>
      </c>
      <c r="C12" s="5">
        <v>15</v>
      </c>
      <c r="D12" s="5">
        <v>0.45</v>
      </c>
      <c r="E12" s="5"/>
      <c r="G12" s="8">
        <f t="shared" si="0"/>
        <v>3000000</v>
      </c>
      <c r="H12" s="8">
        <f t="shared" si="1"/>
        <v>90000</v>
      </c>
      <c r="I12" s="10"/>
      <c r="J12" s="8"/>
      <c r="K12" s="8"/>
      <c r="L12" s="8"/>
      <c r="M12" s="8"/>
      <c r="N12" s="8"/>
      <c r="O12" s="8"/>
      <c r="P12" s="8"/>
    </row>
    <row r="13" spans="1:16" x14ac:dyDescent="0.35">
      <c r="A13" s="7">
        <v>7</v>
      </c>
      <c r="B13" s="5">
        <v>200000</v>
      </c>
      <c r="C13" s="5">
        <v>15</v>
      </c>
      <c r="D13" s="5">
        <v>0.45</v>
      </c>
      <c r="E13" s="5"/>
      <c r="G13" s="8">
        <f t="shared" si="0"/>
        <v>3000000</v>
      </c>
      <c r="H13" s="8">
        <f t="shared" si="1"/>
        <v>90000</v>
      </c>
      <c r="I13" s="10"/>
      <c r="J13" s="8"/>
      <c r="K13" s="8"/>
      <c r="L13" s="8"/>
      <c r="M13" s="8"/>
      <c r="N13" s="8"/>
      <c r="O13" s="8"/>
      <c r="P13" s="8"/>
    </row>
    <row r="14" spans="1:16" x14ac:dyDescent="0.35">
      <c r="A14" s="7">
        <v>8</v>
      </c>
      <c r="B14" s="5">
        <v>200000</v>
      </c>
      <c r="C14" s="5">
        <v>15</v>
      </c>
      <c r="D14" s="5">
        <v>0.45</v>
      </c>
      <c r="E14" s="5"/>
      <c r="G14" s="8">
        <f t="shared" si="0"/>
        <v>3000000</v>
      </c>
      <c r="H14" s="8">
        <f t="shared" si="1"/>
        <v>90000</v>
      </c>
      <c r="I14" s="10"/>
      <c r="J14" s="8"/>
      <c r="K14" s="8"/>
      <c r="L14" s="8"/>
      <c r="M14" s="8"/>
      <c r="N14" s="8"/>
      <c r="O14" s="8"/>
      <c r="P14" s="8"/>
    </row>
    <row r="15" spans="1:16" x14ac:dyDescent="0.35">
      <c r="A15" s="7">
        <v>9</v>
      </c>
      <c r="B15" s="5">
        <v>200000</v>
      </c>
      <c r="C15" s="5">
        <v>15</v>
      </c>
      <c r="D15" s="5">
        <v>0.45</v>
      </c>
      <c r="E15" s="5"/>
      <c r="G15" s="8">
        <f t="shared" si="0"/>
        <v>3000000</v>
      </c>
      <c r="H15" s="8">
        <f t="shared" si="1"/>
        <v>90000</v>
      </c>
      <c r="I15" s="6"/>
    </row>
    <row r="16" spans="1:16" x14ac:dyDescent="0.35">
      <c r="A16" s="7">
        <v>10</v>
      </c>
      <c r="B16" s="5">
        <v>200000</v>
      </c>
      <c r="C16" s="5">
        <v>15</v>
      </c>
      <c r="D16" s="5">
        <v>0.45</v>
      </c>
      <c r="E16" s="5"/>
      <c r="G16" s="8">
        <f t="shared" si="0"/>
        <v>3000000</v>
      </c>
      <c r="H16" s="8">
        <f t="shared" si="1"/>
        <v>90000</v>
      </c>
      <c r="I16" s="6"/>
    </row>
    <row r="17" spans="1:12" x14ac:dyDescent="0.35">
      <c r="A17" s="7" t="s">
        <v>4</v>
      </c>
      <c r="B17" s="7">
        <f>SUM(B7:B16)</f>
        <v>2000000</v>
      </c>
      <c r="C17" s="7"/>
      <c r="D17" s="7"/>
      <c r="E17" s="7"/>
      <c r="F17" s="8"/>
      <c r="G17" s="8">
        <f>SUM(G7:G16)</f>
        <v>30000000</v>
      </c>
      <c r="H17" s="8">
        <f t="shared" ref="H17" si="2">SUM(H7:H16)</f>
        <v>900000</v>
      </c>
      <c r="I17" s="8"/>
      <c r="J17" s="8"/>
      <c r="K17" s="8"/>
      <c r="L17" s="8"/>
    </row>
    <row r="18" spans="1:12" x14ac:dyDescent="0.3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</row>
    <row r="19" spans="1:12" x14ac:dyDescent="0.3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</row>
    <row r="20" spans="1:12" x14ac:dyDescent="0.35">
      <c r="A20" s="7" t="s">
        <v>9</v>
      </c>
      <c r="B20" s="7"/>
      <c r="C20" s="7">
        <f>B17</f>
        <v>2000000</v>
      </c>
      <c r="D20" s="7"/>
      <c r="E20" s="11" t="s">
        <v>11</v>
      </c>
      <c r="F20" s="8"/>
      <c r="G20" s="8"/>
      <c r="H20" s="8"/>
      <c r="I20" s="8"/>
      <c r="J20" s="8"/>
      <c r="K20" s="8"/>
      <c r="L20" s="8"/>
    </row>
    <row r="21" spans="1:12" ht="15.5" x14ac:dyDescent="0.35">
      <c r="A21" s="16" t="s">
        <v>30</v>
      </c>
      <c r="B21" s="16"/>
      <c r="C21" s="16">
        <f>G17/C20</f>
        <v>15</v>
      </c>
      <c r="D21" s="7"/>
      <c r="E21" s="11">
        <v>14.9</v>
      </c>
      <c r="F21" s="10"/>
      <c r="G21" s="8"/>
      <c r="H21" s="8"/>
      <c r="I21" s="8"/>
      <c r="J21" s="8"/>
      <c r="K21" s="8"/>
      <c r="L21" s="8"/>
    </row>
    <row r="22" spans="1:12" ht="15.5" x14ac:dyDescent="0.35">
      <c r="A22" s="16" t="s">
        <v>31</v>
      </c>
      <c r="B22" s="16"/>
      <c r="C22" s="16">
        <f>H17/C20</f>
        <v>0.45</v>
      </c>
      <c r="D22" s="7"/>
      <c r="E22" s="11">
        <v>0.43</v>
      </c>
      <c r="F22" s="8"/>
      <c r="G22" s="8"/>
      <c r="H22" s="8"/>
      <c r="I22" s="8"/>
      <c r="J22" s="8"/>
      <c r="K22" s="8"/>
      <c r="L22" s="8"/>
    </row>
    <row r="23" spans="1:12" x14ac:dyDescent="0.35">
      <c r="A23" s="7"/>
      <c r="B23" s="7"/>
      <c r="C23" s="12"/>
      <c r="D23" s="7"/>
      <c r="E23" s="11"/>
      <c r="F23" s="8"/>
      <c r="G23" s="8"/>
      <c r="H23" s="8"/>
      <c r="I23" s="8"/>
      <c r="J23" s="8"/>
      <c r="K23" s="8"/>
      <c r="L23" s="8"/>
    </row>
    <row r="24" spans="1:12" x14ac:dyDescent="0.35">
      <c r="A24" s="7"/>
      <c r="B24" s="7"/>
      <c r="C24" s="7"/>
      <c r="D24" s="7"/>
      <c r="E24" s="11"/>
      <c r="F24" s="8"/>
      <c r="G24" s="8"/>
      <c r="H24" s="8"/>
      <c r="I24" s="8"/>
      <c r="J24" s="8"/>
      <c r="K24" s="8"/>
      <c r="L24" s="8"/>
    </row>
    <row r="25" spans="1:12" x14ac:dyDescent="0.35">
      <c r="A25" s="7" t="s">
        <v>12</v>
      </c>
      <c r="B25" s="5">
        <v>1000</v>
      </c>
      <c r="C25" s="7"/>
      <c r="D25" s="7"/>
      <c r="E25" s="11"/>
      <c r="F25" s="8"/>
      <c r="G25" s="8"/>
      <c r="H25" s="8"/>
      <c r="I25" s="8"/>
      <c r="J25" s="8"/>
      <c r="K25" s="8"/>
    </row>
    <row r="26" spans="1:12" x14ac:dyDescent="0.35">
      <c r="A26" s="7" t="s">
        <v>13</v>
      </c>
      <c r="B26" s="5">
        <v>990</v>
      </c>
      <c r="C26" s="7"/>
      <c r="D26" s="7"/>
      <c r="E26" s="11"/>
      <c r="F26" s="8"/>
      <c r="G26" s="8"/>
      <c r="H26" s="8"/>
      <c r="I26" s="8"/>
      <c r="J26" s="8"/>
      <c r="K26" s="8"/>
    </row>
    <row r="27" spans="1:12" x14ac:dyDescent="0.35">
      <c r="A27" s="7" t="s">
        <v>15</v>
      </c>
      <c r="B27" s="5">
        <v>35</v>
      </c>
      <c r="C27" s="7"/>
      <c r="D27" s="7"/>
      <c r="E27" s="11"/>
      <c r="F27" s="8"/>
      <c r="G27" s="8"/>
      <c r="H27" s="8"/>
      <c r="I27" s="8"/>
      <c r="J27" s="8"/>
      <c r="K27" s="8"/>
    </row>
    <row r="28" spans="1:12" x14ac:dyDescent="0.35">
      <c r="A28" s="7" t="s">
        <v>14</v>
      </c>
      <c r="B28" s="5">
        <v>85</v>
      </c>
      <c r="C28" s="7"/>
      <c r="D28" s="7"/>
      <c r="E28" s="11"/>
      <c r="F28" s="8"/>
      <c r="G28" s="8"/>
      <c r="H28" s="8"/>
      <c r="I28" s="8"/>
      <c r="J28" s="8"/>
      <c r="K28" s="8"/>
    </row>
    <row r="29" spans="1:12" x14ac:dyDescent="0.35">
      <c r="A29" s="7" t="s">
        <v>16</v>
      </c>
      <c r="B29" s="7">
        <f>1.34*B28</f>
        <v>113.9</v>
      </c>
      <c r="C29" s="7"/>
      <c r="D29" s="7"/>
      <c r="E29" s="11"/>
      <c r="F29" s="8"/>
      <c r="G29" s="8"/>
      <c r="H29" s="8"/>
      <c r="I29" s="8"/>
      <c r="J29" s="8"/>
      <c r="K29" s="8"/>
    </row>
    <row r="30" spans="1:12" x14ac:dyDescent="0.35">
      <c r="A30" s="7"/>
      <c r="B30" s="7"/>
      <c r="C30" s="7"/>
      <c r="D30" s="7"/>
      <c r="E30" s="11"/>
      <c r="F30" s="8"/>
      <c r="G30" s="8"/>
      <c r="H30" s="8"/>
      <c r="I30" s="8"/>
      <c r="J30" s="8"/>
      <c r="K30" s="8"/>
    </row>
    <row r="31" spans="1:12" x14ac:dyDescent="0.35">
      <c r="A31" s="7" t="s">
        <v>17</v>
      </c>
      <c r="B31" s="14">
        <f>C20/((B29-B27)*B26)</f>
        <v>25.604588342230929</v>
      </c>
      <c r="C31" s="7"/>
      <c r="D31" s="7"/>
      <c r="E31" s="11"/>
      <c r="F31" s="8"/>
      <c r="G31" s="8"/>
      <c r="H31" s="8"/>
      <c r="I31" s="8"/>
      <c r="J31" s="8"/>
      <c r="K31" s="8"/>
    </row>
    <row r="32" spans="1:12" x14ac:dyDescent="0.35">
      <c r="A32" s="7" t="s">
        <v>18</v>
      </c>
      <c r="B32" s="14">
        <f>B31+0.069*(30-B27)+0.099*(115-B29)</f>
        <v>25.368488342230929</v>
      </c>
      <c r="C32" s="7"/>
      <c r="D32" s="7"/>
      <c r="E32" s="11">
        <v>26.1</v>
      </c>
      <c r="F32" s="8"/>
      <c r="G32" s="8"/>
      <c r="H32" s="8"/>
      <c r="I32" s="8"/>
      <c r="J32" s="8"/>
      <c r="K32" s="8"/>
    </row>
    <row r="33" spans="1:11" x14ac:dyDescent="0.35">
      <c r="A33" s="7"/>
      <c r="B33" s="7"/>
      <c r="C33" s="7"/>
      <c r="D33" s="7"/>
      <c r="E33" s="7"/>
      <c r="F33" s="8"/>
      <c r="G33" s="8"/>
      <c r="H33" s="8"/>
      <c r="I33" s="8"/>
      <c r="J33" s="8"/>
      <c r="K33" s="8"/>
    </row>
    <row r="34" spans="1:11" ht="15.5" x14ac:dyDescent="0.35">
      <c r="A34" s="16" t="s">
        <v>24</v>
      </c>
      <c r="B34" s="22">
        <f>C20/B26</f>
        <v>2020.2020202020201</v>
      </c>
      <c r="C34" s="7"/>
      <c r="D34" s="7"/>
      <c r="E34" s="7"/>
      <c r="F34" s="8"/>
      <c r="G34" s="8"/>
      <c r="H34" s="8"/>
      <c r="I34" s="8"/>
      <c r="J34" s="8"/>
      <c r="K34" s="8"/>
    </row>
    <row r="35" spans="1:11" x14ac:dyDescent="0.35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</row>
    <row r="36" spans="1:11" x14ac:dyDescent="0.35">
      <c r="A36" s="7"/>
      <c r="B36" s="7"/>
      <c r="C36" s="7"/>
      <c r="D36" s="7"/>
      <c r="E36" s="7"/>
      <c r="F36" s="8"/>
      <c r="G36" s="8"/>
      <c r="H36" s="8"/>
      <c r="I36" s="8"/>
      <c r="J36" s="8"/>
      <c r="K36" s="8"/>
    </row>
  </sheetData>
  <sheetProtection password="DD63" sheet="1" objects="1" scenarios="1"/>
  <mergeCells count="1">
    <mergeCell ref="A1:M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topLeftCell="A10" workbookViewId="0">
      <selection activeCell="E22" sqref="E22"/>
    </sheetView>
  </sheetViews>
  <sheetFormatPr defaultColWidth="9.08984375" defaultRowHeight="14.5" x14ac:dyDescent="0.35"/>
  <cols>
    <col min="1" max="1" width="25" style="2" customWidth="1"/>
    <col min="2" max="2" width="11.6328125" style="2" customWidth="1"/>
    <col min="3" max="3" width="11.54296875" style="2" customWidth="1"/>
    <col min="4" max="4" width="10.453125" style="2" bestFit="1" customWidth="1"/>
    <col min="5" max="5" width="10.08984375" style="2" customWidth="1"/>
    <col min="6" max="6" width="9.08984375" style="1"/>
    <col min="7" max="8" width="10.08984375" style="1" customWidth="1"/>
    <col min="9" max="9" width="9.6328125" style="1" customWidth="1"/>
    <col min="10" max="16384" width="9.08984375" style="1"/>
  </cols>
  <sheetData>
    <row r="1" spans="1:15" ht="18.5" x14ac:dyDescent="0.45">
      <c r="A1" s="27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8"/>
    </row>
    <row r="2" spans="1:15" ht="15.5" x14ac:dyDescent="0.35">
      <c r="A2" s="9"/>
      <c r="B2" s="9" t="s">
        <v>1</v>
      </c>
      <c r="C2" s="9" t="s">
        <v>2</v>
      </c>
      <c r="D2" s="7"/>
      <c r="E2" s="7"/>
      <c r="F2" s="8"/>
      <c r="G2" s="8"/>
      <c r="H2" s="8"/>
      <c r="I2" s="8"/>
      <c r="J2" s="8"/>
      <c r="K2" s="8"/>
      <c r="L2" s="8"/>
      <c r="M2" s="8"/>
    </row>
    <row r="3" spans="1:15" ht="15.5" x14ac:dyDescent="0.35">
      <c r="A3" s="9" t="s">
        <v>0</v>
      </c>
      <c r="B3" s="3">
        <v>40940</v>
      </c>
      <c r="C3" s="3">
        <v>41153</v>
      </c>
      <c r="D3" s="4"/>
    </row>
    <row r="4" spans="1:15" x14ac:dyDescent="0.35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35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x14ac:dyDescent="0.35">
      <c r="A6" s="7" t="s">
        <v>3</v>
      </c>
      <c r="B6" s="7" t="s">
        <v>6</v>
      </c>
      <c r="C6" s="7" t="s">
        <v>10</v>
      </c>
      <c r="D6" s="7" t="s">
        <v>5</v>
      </c>
      <c r="E6" s="7"/>
      <c r="F6" s="8"/>
      <c r="G6" s="8" t="s">
        <v>7</v>
      </c>
      <c r="H6" s="8" t="s">
        <v>8</v>
      </c>
      <c r="I6" s="8"/>
      <c r="J6" s="8"/>
      <c r="K6" s="8"/>
      <c r="L6" s="8"/>
      <c r="M6" s="8"/>
      <c r="N6" s="8"/>
      <c r="O6" s="8"/>
    </row>
    <row r="7" spans="1:15" x14ac:dyDescent="0.35">
      <c r="A7" s="7">
        <v>1</v>
      </c>
      <c r="B7" s="5">
        <v>45000</v>
      </c>
      <c r="C7" s="5">
        <v>15</v>
      </c>
      <c r="D7" s="5">
        <v>0.45</v>
      </c>
      <c r="E7" s="5"/>
      <c r="F7" s="8"/>
      <c r="G7" s="8">
        <f>B7*C7</f>
        <v>675000</v>
      </c>
      <c r="H7" s="8">
        <f>B7*D7</f>
        <v>20250</v>
      </c>
      <c r="I7" s="10"/>
      <c r="J7" s="8"/>
      <c r="K7" s="8"/>
      <c r="L7" s="8"/>
      <c r="M7" s="8"/>
    </row>
    <row r="8" spans="1:15" x14ac:dyDescent="0.35">
      <c r="A8" s="7">
        <v>2</v>
      </c>
      <c r="B8" s="5">
        <v>45000</v>
      </c>
      <c r="C8" s="5">
        <v>15</v>
      </c>
      <c r="D8" s="5">
        <v>0.45</v>
      </c>
      <c r="E8" s="5"/>
      <c r="F8" s="8"/>
      <c r="G8" s="8">
        <f t="shared" ref="G8:G16" si="0">B8*C8</f>
        <v>675000</v>
      </c>
      <c r="H8" s="8">
        <f t="shared" ref="H8:H16" si="1">B8*D8</f>
        <v>20250</v>
      </c>
      <c r="I8" s="10"/>
      <c r="J8" s="8"/>
      <c r="K8" s="8"/>
      <c r="L8" s="8"/>
      <c r="M8" s="8"/>
    </row>
    <row r="9" spans="1:15" x14ac:dyDescent="0.35">
      <c r="A9" s="7">
        <v>3</v>
      </c>
      <c r="B9" s="5">
        <v>45000</v>
      </c>
      <c r="C9" s="5">
        <v>15</v>
      </c>
      <c r="D9" s="5">
        <v>0.45</v>
      </c>
      <c r="E9" s="5"/>
      <c r="F9" s="8"/>
      <c r="G9" s="8">
        <f>B9*C9</f>
        <v>675000</v>
      </c>
      <c r="H9" s="8">
        <f t="shared" si="1"/>
        <v>20250</v>
      </c>
      <c r="I9" s="10"/>
      <c r="J9" s="8"/>
      <c r="K9" s="8"/>
      <c r="L9" s="8"/>
      <c r="M9" s="8"/>
    </row>
    <row r="10" spans="1:15" x14ac:dyDescent="0.35">
      <c r="A10" s="7">
        <v>4</v>
      </c>
      <c r="B10" s="5">
        <v>45000</v>
      </c>
      <c r="C10" s="5">
        <v>15</v>
      </c>
      <c r="D10" s="5">
        <v>0.45</v>
      </c>
      <c r="E10" s="5"/>
      <c r="F10" s="8"/>
      <c r="G10" s="8">
        <f t="shared" si="0"/>
        <v>675000</v>
      </c>
      <c r="H10" s="8">
        <f t="shared" si="1"/>
        <v>20250</v>
      </c>
      <c r="I10" s="10"/>
      <c r="J10" s="8"/>
      <c r="K10" s="8"/>
      <c r="L10" s="8"/>
      <c r="M10" s="8"/>
    </row>
    <row r="11" spans="1:15" x14ac:dyDescent="0.35">
      <c r="A11" s="7">
        <v>5</v>
      </c>
      <c r="B11" s="5">
        <v>45000</v>
      </c>
      <c r="C11" s="5">
        <v>15</v>
      </c>
      <c r="D11" s="5">
        <v>0.45</v>
      </c>
      <c r="E11" s="5"/>
      <c r="F11" s="8"/>
      <c r="G11" s="8">
        <f>B11*C11</f>
        <v>675000</v>
      </c>
      <c r="H11" s="8">
        <f t="shared" si="1"/>
        <v>20250</v>
      </c>
      <c r="I11" s="10"/>
      <c r="J11" s="8"/>
      <c r="K11" s="8"/>
      <c r="L11" s="8"/>
      <c r="M11" s="8"/>
    </row>
    <row r="12" spans="1:15" x14ac:dyDescent="0.35">
      <c r="A12" s="7">
        <v>6</v>
      </c>
      <c r="B12" s="5">
        <v>45000</v>
      </c>
      <c r="C12" s="5">
        <v>15</v>
      </c>
      <c r="D12" s="5">
        <v>0.45</v>
      </c>
      <c r="E12" s="5"/>
      <c r="F12" s="8"/>
      <c r="G12" s="8">
        <f t="shared" si="0"/>
        <v>675000</v>
      </c>
      <c r="H12" s="8">
        <f t="shared" si="1"/>
        <v>20250</v>
      </c>
      <c r="I12" s="10"/>
      <c r="J12" s="8"/>
      <c r="K12" s="8"/>
      <c r="L12" s="8"/>
      <c r="M12" s="8"/>
    </row>
    <row r="13" spans="1:15" x14ac:dyDescent="0.35">
      <c r="A13" s="7">
        <v>7</v>
      </c>
      <c r="B13" s="5">
        <v>45000</v>
      </c>
      <c r="C13" s="5">
        <v>15</v>
      </c>
      <c r="D13" s="5">
        <v>0.45</v>
      </c>
      <c r="E13" s="5"/>
      <c r="F13" s="8"/>
      <c r="G13" s="8">
        <f t="shared" si="0"/>
        <v>675000</v>
      </c>
      <c r="H13" s="8">
        <f t="shared" si="1"/>
        <v>20250</v>
      </c>
      <c r="I13" s="10"/>
      <c r="J13" s="8"/>
      <c r="K13" s="8"/>
      <c r="L13" s="8"/>
      <c r="M13" s="8"/>
    </row>
    <row r="14" spans="1:15" x14ac:dyDescent="0.35">
      <c r="A14" s="7">
        <v>8</v>
      </c>
      <c r="B14" s="5">
        <v>45000</v>
      </c>
      <c r="C14" s="5">
        <v>15</v>
      </c>
      <c r="D14" s="5">
        <v>0.45</v>
      </c>
      <c r="E14" s="5"/>
      <c r="F14" s="8"/>
      <c r="G14" s="8">
        <f t="shared" si="0"/>
        <v>675000</v>
      </c>
      <c r="H14" s="8">
        <f t="shared" si="1"/>
        <v>20250</v>
      </c>
      <c r="I14" s="10"/>
      <c r="J14" s="8"/>
      <c r="K14" s="8"/>
      <c r="L14" s="8"/>
      <c r="M14" s="8"/>
    </row>
    <row r="15" spans="1:15" x14ac:dyDescent="0.35">
      <c r="A15" s="7">
        <v>9</v>
      </c>
      <c r="B15" s="5">
        <v>45000</v>
      </c>
      <c r="C15" s="5">
        <v>15</v>
      </c>
      <c r="D15" s="5">
        <v>0.45</v>
      </c>
      <c r="E15" s="5"/>
      <c r="F15" s="8"/>
      <c r="G15" s="8">
        <f t="shared" si="0"/>
        <v>675000</v>
      </c>
      <c r="H15" s="8">
        <f t="shared" si="1"/>
        <v>20250</v>
      </c>
      <c r="I15" s="10"/>
      <c r="J15" s="8"/>
      <c r="K15" s="8"/>
      <c r="L15" s="8"/>
      <c r="M15" s="8"/>
    </row>
    <row r="16" spans="1:15" x14ac:dyDescent="0.35">
      <c r="A16" s="7">
        <v>10</v>
      </c>
      <c r="B16" s="5">
        <v>45000</v>
      </c>
      <c r="C16" s="5">
        <v>15</v>
      </c>
      <c r="D16" s="5">
        <v>0.45</v>
      </c>
      <c r="E16" s="5"/>
      <c r="F16" s="8"/>
      <c r="G16" s="8">
        <f t="shared" si="0"/>
        <v>675000</v>
      </c>
      <c r="H16" s="8">
        <f t="shared" si="1"/>
        <v>20250</v>
      </c>
      <c r="I16" s="10"/>
      <c r="J16" s="8"/>
      <c r="K16" s="8"/>
      <c r="L16" s="8"/>
      <c r="M16" s="8"/>
    </row>
    <row r="17" spans="1:13" x14ac:dyDescent="0.35">
      <c r="A17" s="7" t="s">
        <v>4</v>
      </c>
      <c r="B17" s="7">
        <f>SUM(B7:B16)</f>
        <v>450000</v>
      </c>
      <c r="F17" s="8"/>
      <c r="G17" s="8">
        <f>SUM(G7:G16)</f>
        <v>6750000</v>
      </c>
      <c r="H17" s="8">
        <f t="shared" ref="H17" si="2">SUM(H7:H16)</f>
        <v>202500</v>
      </c>
      <c r="I17" s="8"/>
      <c r="J17" s="8"/>
      <c r="K17" s="8"/>
      <c r="L17" s="8"/>
      <c r="M17" s="8"/>
    </row>
    <row r="18" spans="1:13" x14ac:dyDescent="0.35">
      <c r="A18" s="7"/>
      <c r="F18" s="8"/>
      <c r="G18" s="8"/>
      <c r="H18" s="8"/>
      <c r="I18" s="8"/>
      <c r="J18" s="8"/>
      <c r="K18" s="8"/>
      <c r="L18" s="8"/>
      <c r="M18" s="8"/>
    </row>
    <row r="19" spans="1:13" x14ac:dyDescent="0.35">
      <c r="A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</row>
    <row r="20" spans="1:13" x14ac:dyDescent="0.35">
      <c r="A20" s="7" t="s">
        <v>9</v>
      </c>
      <c r="C20" s="7">
        <f>B17</f>
        <v>450000</v>
      </c>
      <c r="D20" s="7"/>
      <c r="E20" s="11" t="s">
        <v>11</v>
      </c>
      <c r="F20" s="8"/>
      <c r="G20" s="8"/>
      <c r="H20" s="8"/>
      <c r="I20" s="8"/>
      <c r="J20" s="8"/>
      <c r="K20" s="8"/>
      <c r="L20" s="8"/>
      <c r="M20" s="8"/>
    </row>
    <row r="21" spans="1:13" x14ac:dyDescent="0.35">
      <c r="A21" s="12" t="s">
        <v>10</v>
      </c>
      <c r="B21" s="19"/>
      <c r="C21" s="12">
        <f>G17/C20</f>
        <v>15</v>
      </c>
      <c r="D21" s="7"/>
      <c r="E21" s="11">
        <v>14.9</v>
      </c>
      <c r="F21" s="10"/>
      <c r="G21" s="8"/>
      <c r="H21" s="8"/>
      <c r="I21" s="8"/>
      <c r="J21" s="8"/>
      <c r="K21" s="8"/>
      <c r="L21" s="8"/>
      <c r="M21" s="8"/>
    </row>
    <row r="22" spans="1:13" x14ac:dyDescent="0.35">
      <c r="A22" s="12" t="s">
        <v>5</v>
      </c>
      <c r="B22" s="19"/>
      <c r="C22" s="12">
        <f>H17/C20</f>
        <v>0.45</v>
      </c>
      <c r="D22" s="7"/>
      <c r="E22" s="11">
        <v>0.43</v>
      </c>
      <c r="F22" s="8"/>
      <c r="G22" s="8"/>
      <c r="H22" s="8"/>
      <c r="I22" s="8"/>
      <c r="J22" s="8"/>
      <c r="K22" s="8"/>
      <c r="L22" s="8"/>
      <c r="M22" s="8"/>
    </row>
    <row r="23" spans="1:13" x14ac:dyDescent="0.35">
      <c r="A23" s="7"/>
      <c r="C23" s="12"/>
      <c r="D23" s="7"/>
      <c r="E23" s="11"/>
      <c r="F23" s="8"/>
      <c r="G23" s="8"/>
      <c r="H23" s="8"/>
      <c r="I23" s="8"/>
      <c r="J23" s="8"/>
      <c r="K23" s="8"/>
      <c r="L23" s="8"/>
      <c r="M23" s="8"/>
    </row>
    <row r="24" spans="1:13" x14ac:dyDescent="0.35">
      <c r="A24" s="7"/>
      <c r="C24" s="7"/>
      <c r="D24" s="7"/>
      <c r="E24" s="11"/>
      <c r="F24" s="8"/>
      <c r="G24" s="8"/>
      <c r="H24" s="8"/>
      <c r="I24" s="8"/>
      <c r="J24" s="8"/>
      <c r="K24" s="8"/>
      <c r="L24" s="8"/>
      <c r="M24" s="8"/>
    </row>
    <row r="25" spans="1:13" x14ac:dyDescent="0.35">
      <c r="A25" s="7" t="s">
        <v>38</v>
      </c>
      <c r="B25" s="5">
        <v>100</v>
      </c>
      <c r="C25" s="7"/>
      <c r="D25" s="7"/>
      <c r="E25" s="11"/>
      <c r="F25" s="8"/>
      <c r="G25" s="8"/>
      <c r="H25" s="8"/>
      <c r="I25" s="8"/>
      <c r="J25" s="8"/>
      <c r="K25" s="8"/>
      <c r="L25" s="8"/>
      <c r="M25" s="8"/>
    </row>
    <row r="26" spans="1:13" x14ac:dyDescent="0.35">
      <c r="A26" s="7" t="s">
        <v>21</v>
      </c>
      <c r="B26" s="5">
        <v>50</v>
      </c>
      <c r="C26" s="7"/>
      <c r="D26" s="7"/>
      <c r="E26" s="11"/>
      <c r="F26" s="8"/>
      <c r="G26" s="8"/>
      <c r="H26" s="8"/>
      <c r="I26" s="8"/>
      <c r="J26" s="8"/>
      <c r="K26" s="8"/>
      <c r="L26" s="8"/>
      <c r="M26" s="8"/>
    </row>
    <row r="27" spans="1:13" x14ac:dyDescent="0.35">
      <c r="A27" s="7" t="s">
        <v>37</v>
      </c>
      <c r="B27" s="5">
        <v>85</v>
      </c>
      <c r="C27" s="7"/>
      <c r="D27" s="7"/>
      <c r="E27" s="11"/>
      <c r="F27" s="8"/>
      <c r="G27" s="8"/>
      <c r="H27" s="8"/>
      <c r="I27" s="8"/>
      <c r="J27" s="8"/>
      <c r="K27" s="8"/>
      <c r="L27" s="8"/>
      <c r="M27" s="8"/>
    </row>
    <row r="28" spans="1:13" x14ac:dyDescent="0.35">
      <c r="A28" s="12" t="s">
        <v>39</v>
      </c>
      <c r="B28" s="24">
        <f>B25+B26*(B27*1.34/B30)</f>
        <v>140.67857142857144</v>
      </c>
      <c r="C28" s="7"/>
      <c r="D28" s="7"/>
      <c r="E28" s="11"/>
      <c r="F28" s="8"/>
      <c r="G28" s="8"/>
      <c r="H28" s="8"/>
      <c r="I28" s="8"/>
      <c r="J28" s="8"/>
      <c r="K28" s="8"/>
      <c r="L28" s="8"/>
      <c r="M28" s="8"/>
    </row>
    <row r="29" spans="1:13" x14ac:dyDescent="0.35">
      <c r="A29" s="7" t="s">
        <v>22</v>
      </c>
      <c r="B29" s="5">
        <v>30</v>
      </c>
      <c r="C29" s="7"/>
      <c r="D29" s="7"/>
      <c r="E29" s="11"/>
      <c r="F29" s="8"/>
      <c r="G29" s="8"/>
      <c r="H29" s="8"/>
      <c r="I29" s="8"/>
      <c r="J29" s="8"/>
      <c r="K29" s="8"/>
      <c r="L29" s="8"/>
      <c r="M29" s="8"/>
    </row>
    <row r="30" spans="1:13" x14ac:dyDescent="0.35">
      <c r="A30" s="7" t="s">
        <v>23</v>
      </c>
      <c r="B30" s="5">
        <v>140</v>
      </c>
      <c r="C30" s="7"/>
      <c r="D30" s="7"/>
      <c r="E30" s="11"/>
      <c r="F30" s="8"/>
      <c r="G30" s="8"/>
      <c r="H30" s="8"/>
      <c r="I30" s="8"/>
      <c r="J30" s="8"/>
      <c r="K30" s="8"/>
      <c r="L30" s="8"/>
      <c r="M30" s="8"/>
    </row>
    <row r="31" spans="1:13" x14ac:dyDescent="0.35">
      <c r="A31" s="7"/>
      <c r="C31" s="7"/>
      <c r="D31" s="7"/>
      <c r="E31" s="11"/>
      <c r="F31" s="8"/>
      <c r="G31" s="8"/>
      <c r="H31" s="8"/>
      <c r="I31" s="8"/>
      <c r="J31" s="8"/>
      <c r="K31" s="8"/>
      <c r="L31" s="8"/>
      <c r="M31" s="8"/>
    </row>
    <row r="32" spans="1:13" x14ac:dyDescent="0.35">
      <c r="A32" s="12" t="s">
        <v>25</v>
      </c>
      <c r="B32" s="25">
        <f>C20/B28</f>
        <v>3198.7814166031985</v>
      </c>
      <c r="C32" s="7"/>
      <c r="D32" s="7"/>
      <c r="E32" s="11">
        <v>3144</v>
      </c>
      <c r="F32" s="8"/>
      <c r="G32" s="8"/>
      <c r="H32" s="8"/>
      <c r="I32" s="8"/>
      <c r="J32" s="8"/>
      <c r="K32" s="8"/>
      <c r="L32" s="8"/>
      <c r="M32" s="8"/>
    </row>
    <row r="33" spans="1:13" x14ac:dyDescent="0.35">
      <c r="A33" s="7"/>
      <c r="B33" s="21"/>
      <c r="C33" s="7"/>
      <c r="D33" s="7"/>
      <c r="E33" s="11"/>
      <c r="F33" s="8"/>
      <c r="G33" s="8"/>
      <c r="H33" s="8"/>
      <c r="I33" s="13"/>
      <c r="J33" s="8"/>
      <c r="K33" s="8"/>
      <c r="L33" s="8"/>
      <c r="M33" s="8"/>
    </row>
    <row r="34" spans="1:13" x14ac:dyDescent="0.35">
      <c r="B34" s="21"/>
      <c r="E34" s="18"/>
      <c r="F34" s="8"/>
      <c r="G34" s="8"/>
      <c r="H34" s="8"/>
      <c r="I34" s="8"/>
      <c r="J34" s="8"/>
      <c r="K34" s="8"/>
      <c r="L34" s="8"/>
      <c r="M34" s="8"/>
    </row>
  </sheetData>
  <sheetProtection password="DD63" sheet="1" objects="1" scenarios="1"/>
  <mergeCells count="1">
    <mergeCell ref="A1:L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opLeftCell="A8" workbookViewId="0">
      <selection activeCell="D30" sqref="D30"/>
    </sheetView>
  </sheetViews>
  <sheetFormatPr defaultColWidth="9.08984375" defaultRowHeight="14.5" x14ac:dyDescent="0.35"/>
  <cols>
    <col min="1" max="1" width="25" style="2" customWidth="1"/>
    <col min="2" max="2" width="11.6328125" style="2" customWidth="1"/>
    <col min="3" max="3" width="11.54296875" style="2" customWidth="1"/>
    <col min="4" max="4" width="10.453125" style="2" bestFit="1" customWidth="1"/>
    <col min="5" max="5" width="10.08984375" style="2" customWidth="1"/>
    <col min="6" max="6" width="9.08984375" style="1"/>
    <col min="7" max="8" width="10.08984375" style="1" customWidth="1"/>
    <col min="9" max="9" width="9.6328125" style="1" customWidth="1"/>
    <col min="10" max="16384" width="9.08984375" style="1"/>
  </cols>
  <sheetData>
    <row r="1" spans="1:16" ht="18.5" x14ac:dyDescent="0.45">
      <c r="A1" s="27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8"/>
    </row>
    <row r="2" spans="1:16" ht="15.5" x14ac:dyDescent="0.35">
      <c r="A2" s="9"/>
      <c r="B2" s="9" t="s">
        <v>1</v>
      </c>
      <c r="C2" s="9" t="s">
        <v>2</v>
      </c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6" ht="15.5" x14ac:dyDescent="0.35">
      <c r="A3" s="9" t="s">
        <v>0</v>
      </c>
      <c r="B3" s="3">
        <v>40940</v>
      </c>
      <c r="C3" s="3">
        <v>41153</v>
      </c>
      <c r="D3" s="4"/>
    </row>
    <row r="4" spans="1:16" x14ac:dyDescent="0.35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35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35">
      <c r="A6" s="7" t="s">
        <v>3</v>
      </c>
      <c r="B6" s="7" t="s">
        <v>6</v>
      </c>
      <c r="C6" s="7" t="s">
        <v>10</v>
      </c>
      <c r="D6" s="7" t="s">
        <v>5</v>
      </c>
      <c r="E6" s="7"/>
      <c r="F6" s="8"/>
      <c r="G6" s="8" t="s">
        <v>7</v>
      </c>
      <c r="H6" s="8" t="s">
        <v>8</v>
      </c>
      <c r="I6" s="8"/>
      <c r="J6" s="8"/>
      <c r="K6" s="8"/>
      <c r="L6" s="8"/>
      <c r="M6" s="8"/>
      <c r="N6" s="8"/>
      <c r="O6" s="8"/>
      <c r="P6" s="8"/>
    </row>
    <row r="7" spans="1:16" x14ac:dyDescent="0.35">
      <c r="A7" s="7">
        <v>1</v>
      </c>
      <c r="B7" s="5">
        <v>280000</v>
      </c>
      <c r="C7" s="5">
        <v>15</v>
      </c>
      <c r="D7" s="5">
        <v>0.45</v>
      </c>
      <c r="E7" s="5"/>
      <c r="F7" s="8"/>
      <c r="G7" s="8">
        <f>B7*C7</f>
        <v>4200000</v>
      </c>
      <c r="H7" s="8">
        <f>B7*D7</f>
        <v>126000</v>
      </c>
      <c r="I7" s="10"/>
      <c r="J7" s="8"/>
      <c r="K7" s="8"/>
      <c r="L7" s="8"/>
      <c r="M7" s="8"/>
      <c r="N7" s="8"/>
      <c r="O7" s="8"/>
      <c r="P7" s="8"/>
    </row>
    <row r="8" spans="1:16" x14ac:dyDescent="0.35">
      <c r="A8" s="7">
        <v>2</v>
      </c>
      <c r="B8" s="5">
        <v>280000</v>
      </c>
      <c r="C8" s="5">
        <v>15</v>
      </c>
      <c r="D8" s="5">
        <v>0.45</v>
      </c>
      <c r="E8" s="5"/>
      <c r="F8" s="8"/>
      <c r="G8" s="8">
        <f t="shared" ref="G8:G16" si="0">B8*C8</f>
        <v>4200000</v>
      </c>
      <c r="H8" s="8">
        <f t="shared" ref="H8:H16" si="1">B8*D8</f>
        <v>126000</v>
      </c>
      <c r="I8" s="10"/>
      <c r="J8" s="8"/>
      <c r="K8" s="8"/>
      <c r="L8" s="8"/>
      <c r="M8" s="8"/>
      <c r="N8" s="8"/>
      <c r="O8" s="8"/>
      <c r="P8" s="8"/>
    </row>
    <row r="9" spans="1:16" x14ac:dyDescent="0.35">
      <c r="A9" s="7">
        <v>3</v>
      </c>
      <c r="B9" s="5">
        <v>280000</v>
      </c>
      <c r="C9" s="5">
        <v>15</v>
      </c>
      <c r="D9" s="5">
        <v>0.45</v>
      </c>
      <c r="E9" s="5"/>
      <c r="F9" s="8"/>
      <c r="G9" s="8">
        <f>B9*C9</f>
        <v>4200000</v>
      </c>
      <c r="H9" s="8">
        <f t="shared" si="1"/>
        <v>126000</v>
      </c>
      <c r="I9" s="10"/>
      <c r="J9" s="8"/>
      <c r="K9" s="8"/>
      <c r="L9" s="8"/>
      <c r="M9" s="8"/>
      <c r="N9" s="8"/>
      <c r="O9" s="8"/>
      <c r="P9" s="8"/>
    </row>
    <row r="10" spans="1:16" x14ac:dyDescent="0.35">
      <c r="A10" s="7">
        <v>4</v>
      </c>
      <c r="B10" s="5">
        <v>280000</v>
      </c>
      <c r="C10" s="5">
        <v>15</v>
      </c>
      <c r="D10" s="5">
        <v>0.45</v>
      </c>
      <c r="E10" s="5"/>
      <c r="F10" s="8"/>
      <c r="G10" s="8">
        <f t="shared" si="0"/>
        <v>4200000</v>
      </c>
      <c r="H10" s="8">
        <f t="shared" si="1"/>
        <v>126000</v>
      </c>
      <c r="I10" s="10"/>
      <c r="J10" s="8"/>
      <c r="K10" s="8"/>
      <c r="L10" s="8"/>
      <c r="M10" s="8"/>
      <c r="N10" s="8"/>
      <c r="O10" s="8"/>
      <c r="P10" s="8"/>
    </row>
    <row r="11" spans="1:16" x14ac:dyDescent="0.35">
      <c r="A11" s="7">
        <v>5</v>
      </c>
      <c r="B11" s="5">
        <v>280000</v>
      </c>
      <c r="C11" s="5">
        <v>15</v>
      </c>
      <c r="D11" s="5">
        <v>0.45</v>
      </c>
      <c r="E11" s="5"/>
      <c r="F11" s="8"/>
      <c r="G11" s="8">
        <f>B11*C11</f>
        <v>4200000</v>
      </c>
      <c r="H11" s="8">
        <f t="shared" si="1"/>
        <v>126000</v>
      </c>
      <c r="I11" s="10"/>
      <c r="J11" s="8"/>
      <c r="K11" s="8"/>
      <c r="L11" s="8"/>
      <c r="M11" s="8"/>
      <c r="N11" s="8"/>
      <c r="O11" s="8"/>
      <c r="P11" s="8"/>
    </row>
    <row r="12" spans="1:16" x14ac:dyDescent="0.35">
      <c r="A12" s="7">
        <v>6</v>
      </c>
      <c r="B12" s="5">
        <v>280000</v>
      </c>
      <c r="C12" s="5">
        <v>15</v>
      </c>
      <c r="D12" s="5">
        <v>0.45</v>
      </c>
      <c r="E12" s="5"/>
      <c r="F12" s="8"/>
      <c r="G12" s="8">
        <f t="shared" si="0"/>
        <v>4200000</v>
      </c>
      <c r="H12" s="8">
        <f t="shared" si="1"/>
        <v>126000</v>
      </c>
      <c r="I12" s="10"/>
      <c r="J12" s="8"/>
      <c r="K12" s="8"/>
      <c r="L12" s="8"/>
      <c r="M12" s="8"/>
      <c r="N12" s="8"/>
      <c r="O12" s="8"/>
      <c r="P12" s="8"/>
    </row>
    <row r="13" spans="1:16" x14ac:dyDescent="0.35">
      <c r="A13" s="7">
        <v>7</v>
      </c>
      <c r="B13" s="5">
        <v>280000</v>
      </c>
      <c r="C13" s="5">
        <v>15</v>
      </c>
      <c r="D13" s="5">
        <v>0.45</v>
      </c>
      <c r="E13" s="5"/>
      <c r="F13" s="8"/>
      <c r="G13" s="8">
        <f t="shared" si="0"/>
        <v>4200000</v>
      </c>
      <c r="H13" s="8">
        <f t="shared" si="1"/>
        <v>126000</v>
      </c>
      <c r="I13" s="10"/>
      <c r="J13" s="8"/>
      <c r="K13" s="8"/>
      <c r="L13" s="8"/>
      <c r="M13" s="8"/>
      <c r="N13" s="8"/>
      <c r="O13" s="8"/>
    </row>
    <row r="14" spans="1:16" x14ac:dyDescent="0.35">
      <c r="A14" s="7">
        <v>8</v>
      </c>
      <c r="B14" s="5">
        <v>280000</v>
      </c>
      <c r="C14" s="5">
        <v>15</v>
      </c>
      <c r="D14" s="5">
        <v>0.45</v>
      </c>
      <c r="E14" s="5"/>
      <c r="F14" s="8"/>
      <c r="G14" s="8">
        <f t="shared" si="0"/>
        <v>4200000</v>
      </c>
      <c r="H14" s="8">
        <f t="shared" si="1"/>
        <v>126000</v>
      </c>
      <c r="I14" s="10"/>
      <c r="J14" s="8"/>
      <c r="K14" s="8"/>
      <c r="L14" s="8"/>
      <c r="M14" s="8"/>
      <c r="N14" s="8"/>
      <c r="O14" s="8"/>
    </row>
    <row r="15" spans="1:16" x14ac:dyDescent="0.35">
      <c r="A15" s="7">
        <v>9</v>
      </c>
      <c r="B15" s="5">
        <v>280000</v>
      </c>
      <c r="C15" s="5">
        <v>15</v>
      </c>
      <c r="D15" s="5">
        <v>0.45</v>
      </c>
      <c r="E15" s="5"/>
      <c r="F15" s="8"/>
      <c r="G15" s="8">
        <f t="shared" si="0"/>
        <v>4200000</v>
      </c>
      <c r="H15" s="8">
        <f t="shared" si="1"/>
        <v>126000</v>
      </c>
      <c r="I15" s="10"/>
      <c r="J15" s="8"/>
      <c r="K15" s="8"/>
      <c r="L15" s="8"/>
      <c r="M15" s="8"/>
      <c r="N15" s="8"/>
      <c r="O15" s="8"/>
    </row>
    <row r="16" spans="1:16" x14ac:dyDescent="0.35">
      <c r="A16" s="7">
        <v>10</v>
      </c>
      <c r="B16" s="5">
        <v>280000</v>
      </c>
      <c r="C16" s="5">
        <v>15</v>
      </c>
      <c r="D16" s="5">
        <v>0.45</v>
      </c>
      <c r="E16" s="5"/>
      <c r="F16" s="8"/>
      <c r="G16" s="8">
        <f t="shared" si="0"/>
        <v>4200000</v>
      </c>
      <c r="H16" s="8">
        <f t="shared" si="1"/>
        <v>126000</v>
      </c>
      <c r="I16" s="10"/>
      <c r="J16" s="8"/>
      <c r="K16" s="8"/>
      <c r="L16" s="8"/>
      <c r="M16" s="8"/>
      <c r="N16" s="8"/>
      <c r="O16" s="8"/>
    </row>
    <row r="17" spans="1:15" x14ac:dyDescent="0.35">
      <c r="A17" s="7" t="s">
        <v>4</v>
      </c>
      <c r="B17" s="7">
        <f>SUM(B7:B16)</f>
        <v>2800000</v>
      </c>
      <c r="C17" s="7"/>
      <c r="D17" s="7"/>
      <c r="E17" s="7"/>
      <c r="F17" s="8"/>
      <c r="G17" s="8">
        <f>SUM(G7:G16)</f>
        <v>42000000</v>
      </c>
      <c r="H17" s="8">
        <f t="shared" ref="H17" si="2">SUM(H7:H16)</f>
        <v>1260000</v>
      </c>
      <c r="I17" s="8"/>
      <c r="J17" s="8"/>
      <c r="K17" s="8"/>
      <c r="L17" s="8"/>
      <c r="M17" s="8"/>
      <c r="N17" s="8"/>
      <c r="O17" s="8"/>
    </row>
    <row r="18" spans="1:15" x14ac:dyDescent="0.3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3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35">
      <c r="A20" s="7" t="s">
        <v>9</v>
      </c>
      <c r="B20" s="7"/>
      <c r="C20" s="7">
        <f>B17</f>
        <v>2800000</v>
      </c>
      <c r="D20" s="7"/>
      <c r="E20" s="11" t="s">
        <v>11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35">
      <c r="A21" s="12" t="s">
        <v>10</v>
      </c>
      <c r="B21" s="12"/>
      <c r="C21" s="12">
        <f>G17/B17</f>
        <v>15</v>
      </c>
      <c r="D21" s="7"/>
      <c r="E21" s="11">
        <v>12.4</v>
      </c>
      <c r="F21" s="10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35">
      <c r="A22" s="12" t="s">
        <v>5</v>
      </c>
      <c r="B22" s="12"/>
      <c r="C22" s="12">
        <f>H17/B17</f>
        <v>0.45</v>
      </c>
      <c r="D22" s="7"/>
      <c r="E22" s="11">
        <v>0.37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35">
      <c r="A23" s="7"/>
      <c r="B23" s="7"/>
      <c r="C23" s="12"/>
      <c r="D23" s="7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35">
      <c r="A24" s="7"/>
      <c r="B24" s="7"/>
      <c r="C24" s="7"/>
      <c r="D24" s="7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35">
      <c r="A25" s="7" t="s">
        <v>26</v>
      </c>
      <c r="B25" s="5">
        <v>400</v>
      </c>
      <c r="E25" s="1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35">
      <c r="A26" s="7" t="s">
        <v>27</v>
      </c>
      <c r="B26" s="5">
        <v>2.2000000000000002</v>
      </c>
      <c r="E26" s="1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35">
      <c r="A27" s="7" t="s">
        <v>28</v>
      </c>
      <c r="B27" s="26">
        <f>B25*B26</f>
        <v>880.00000000000011</v>
      </c>
      <c r="C27" s="7"/>
      <c r="E27" s="18"/>
    </row>
    <row r="28" spans="1:15" x14ac:dyDescent="0.35">
      <c r="A28" s="7"/>
      <c r="B28" s="13"/>
      <c r="C28" s="7"/>
      <c r="E28" s="18"/>
    </row>
    <row r="29" spans="1:15" x14ac:dyDescent="0.35">
      <c r="A29" s="12" t="s">
        <v>29</v>
      </c>
      <c r="B29" s="25">
        <f>C20/B27</f>
        <v>3181.8181818181815</v>
      </c>
      <c r="C29" s="7"/>
      <c r="E29" s="11">
        <v>3044</v>
      </c>
    </row>
    <row r="30" spans="1:15" x14ac:dyDescent="0.35">
      <c r="A30" s="7"/>
      <c r="B30" s="7"/>
      <c r="C30" s="7"/>
      <c r="E30" s="18"/>
    </row>
    <row r="31" spans="1:15" x14ac:dyDescent="0.35">
      <c r="B31" s="14"/>
      <c r="C31" s="7"/>
      <c r="E31" s="18"/>
    </row>
    <row r="32" spans="1:15" x14ac:dyDescent="0.35">
      <c r="B32" s="21"/>
      <c r="E32" s="18"/>
    </row>
    <row r="34" spans="2:2" x14ac:dyDescent="0.35">
      <c r="B34" s="23"/>
    </row>
  </sheetData>
  <sheetProtection password="DD63" sheet="1" objects="1" scenarios="1"/>
  <mergeCells count="1">
    <mergeCell ref="A1:M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"/>
  <sheetViews>
    <sheetView tabSelected="1" topLeftCell="A5" workbookViewId="0">
      <selection activeCell="C21" sqref="C21"/>
    </sheetView>
  </sheetViews>
  <sheetFormatPr defaultColWidth="9.08984375" defaultRowHeight="14.5" x14ac:dyDescent="0.35"/>
  <cols>
    <col min="1" max="1" width="25" style="2" customWidth="1"/>
    <col min="2" max="2" width="11.6328125" style="2" customWidth="1"/>
    <col min="3" max="3" width="11.54296875" style="2" customWidth="1"/>
    <col min="4" max="4" width="10.453125" style="2" bestFit="1" customWidth="1"/>
    <col min="5" max="5" width="10.08984375" style="2" customWidth="1"/>
    <col min="6" max="6" width="9.08984375" style="1"/>
    <col min="7" max="8" width="10.08984375" style="1" customWidth="1"/>
    <col min="9" max="9" width="9.6328125" style="1" customWidth="1"/>
    <col min="10" max="16384" width="9.08984375" style="1"/>
  </cols>
  <sheetData>
    <row r="1" spans="1:17" ht="18.5" x14ac:dyDescent="0.45">
      <c r="A1" s="27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8"/>
      <c r="N1" s="8"/>
    </row>
    <row r="2" spans="1:17" ht="15.5" x14ac:dyDescent="0.35">
      <c r="A2" s="9"/>
      <c r="B2" s="9" t="s">
        <v>1</v>
      </c>
      <c r="C2" s="9" t="s">
        <v>2</v>
      </c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7" ht="15.5" x14ac:dyDescent="0.35">
      <c r="A3" s="9" t="s">
        <v>0</v>
      </c>
      <c r="B3" s="3">
        <v>40940</v>
      </c>
      <c r="C3" s="3">
        <v>41153</v>
      </c>
      <c r="D3" s="4"/>
      <c r="J3" s="8"/>
      <c r="K3" s="8"/>
      <c r="L3" s="8"/>
      <c r="M3" s="8"/>
      <c r="N3" s="8"/>
      <c r="O3" s="8"/>
      <c r="P3" s="8"/>
      <c r="Q3" s="8"/>
    </row>
    <row r="4" spans="1:17" x14ac:dyDescent="0.35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x14ac:dyDescent="0.35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35">
      <c r="A6" s="7" t="s">
        <v>3</v>
      </c>
      <c r="B6" s="7" t="s">
        <v>6</v>
      </c>
      <c r="C6" s="7" t="s">
        <v>10</v>
      </c>
      <c r="D6" s="7" t="s">
        <v>5</v>
      </c>
      <c r="E6" s="7"/>
      <c r="F6" s="8"/>
      <c r="G6" s="8" t="s">
        <v>7</v>
      </c>
      <c r="H6" s="8" t="s">
        <v>8</v>
      </c>
      <c r="I6" s="8"/>
      <c r="J6" s="8"/>
      <c r="K6" s="8"/>
      <c r="L6" s="8"/>
      <c r="M6" s="8"/>
      <c r="N6" s="8"/>
      <c r="O6" s="8"/>
      <c r="P6" s="8"/>
      <c r="Q6" s="8"/>
    </row>
    <row r="7" spans="1:17" x14ac:dyDescent="0.35">
      <c r="A7" s="7">
        <v>1</v>
      </c>
      <c r="B7" s="5">
        <v>280000</v>
      </c>
      <c r="C7" s="5">
        <v>15</v>
      </c>
      <c r="D7" s="5">
        <v>0.45</v>
      </c>
      <c r="E7" s="5"/>
      <c r="F7" s="8"/>
      <c r="G7" s="8">
        <f>B7*C7</f>
        <v>4200000</v>
      </c>
      <c r="H7" s="8">
        <f>B7*D7</f>
        <v>126000</v>
      </c>
      <c r="I7" s="6"/>
      <c r="J7" s="8"/>
      <c r="K7" s="8"/>
      <c r="L7" s="8"/>
      <c r="M7" s="8"/>
      <c r="N7" s="8"/>
      <c r="O7" s="8"/>
      <c r="P7" s="8"/>
      <c r="Q7" s="8"/>
    </row>
    <row r="8" spans="1:17" x14ac:dyDescent="0.35">
      <c r="A8" s="7">
        <v>2</v>
      </c>
      <c r="B8" s="5">
        <v>280000</v>
      </c>
      <c r="C8" s="5">
        <v>15</v>
      </c>
      <c r="D8" s="5">
        <v>0.45</v>
      </c>
      <c r="E8" s="5"/>
      <c r="F8" s="8"/>
      <c r="G8" s="8">
        <f t="shared" ref="G8:G16" si="0">B8*C8</f>
        <v>4200000</v>
      </c>
      <c r="H8" s="8">
        <f t="shared" ref="H8:H16" si="1">B8*D8</f>
        <v>126000</v>
      </c>
      <c r="I8" s="6"/>
      <c r="J8" s="8"/>
      <c r="K8" s="8"/>
      <c r="L8" s="8"/>
      <c r="M8" s="8"/>
      <c r="N8" s="8"/>
      <c r="O8" s="8"/>
      <c r="P8" s="8"/>
      <c r="Q8" s="8"/>
    </row>
    <row r="9" spans="1:17" x14ac:dyDescent="0.35">
      <c r="A9" s="7">
        <v>3</v>
      </c>
      <c r="B9" s="5">
        <v>280000</v>
      </c>
      <c r="C9" s="5">
        <v>15</v>
      </c>
      <c r="D9" s="5">
        <v>0.45</v>
      </c>
      <c r="E9" s="5"/>
      <c r="F9" s="8"/>
      <c r="G9" s="8">
        <f>B9*C9</f>
        <v>4200000</v>
      </c>
      <c r="H9" s="8">
        <f t="shared" si="1"/>
        <v>126000</v>
      </c>
      <c r="I9" s="6"/>
      <c r="J9" s="8"/>
      <c r="K9" s="8"/>
      <c r="L9" s="8"/>
      <c r="M9" s="8"/>
      <c r="N9" s="8"/>
      <c r="O9" s="8"/>
      <c r="P9" s="8"/>
      <c r="Q9" s="8"/>
    </row>
    <row r="10" spans="1:17" x14ac:dyDescent="0.35">
      <c r="A10" s="7">
        <v>4</v>
      </c>
      <c r="B10" s="5">
        <v>280000</v>
      </c>
      <c r="C10" s="5">
        <v>15</v>
      </c>
      <c r="D10" s="5">
        <v>0.45</v>
      </c>
      <c r="E10" s="5"/>
      <c r="F10" s="8"/>
      <c r="G10" s="8">
        <f t="shared" si="0"/>
        <v>4200000</v>
      </c>
      <c r="H10" s="8">
        <f t="shared" si="1"/>
        <v>126000</v>
      </c>
      <c r="I10" s="6"/>
      <c r="J10" s="8"/>
      <c r="K10" s="8"/>
      <c r="L10" s="8"/>
      <c r="M10" s="8"/>
      <c r="N10" s="8"/>
      <c r="O10" s="8"/>
      <c r="P10" s="8"/>
      <c r="Q10" s="8"/>
    </row>
    <row r="11" spans="1:17" x14ac:dyDescent="0.35">
      <c r="A11" s="7">
        <v>5</v>
      </c>
      <c r="B11" s="5">
        <v>280000</v>
      </c>
      <c r="C11" s="5">
        <v>15</v>
      </c>
      <c r="D11" s="5">
        <v>0.45</v>
      </c>
      <c r="E11" s="5"/>
      <c r="F11" s="8"/>
      <c r="G11" s="8">
        <f>B11*C11</f>
        <v>4200000</v>
      </c>
      <c r="H11" s="8">
        <f t="shared" si="1"/>
        <v>126000</v>
      </c>
      <c r="I11" s="6"/>
      <c r="J11" s="8"/>
      <c r="K11" s="8"/>
      <c r="L11" s="8"/>
      <c r="M11" s="8"/>
      <c r="N11" s="8"/>
      <c r="O11" s="8"/>
      <c r="P11" s="8"/>
      <c r="Q11" s="8"/>
    </row>
    <row r="12" spans="1:17" x14ac:dyDescent="0.35">
      <c r="A12" s="7">
        <v>6</v>
      </c>
      <c r="B12" s="5">
        <v>280000</v>
      </c>
      <c r="C12" s="5">
        <v>15</v>
      </c>
      <c r="D12" s="5">
        <v>0.45</v>
      </c>
      <c r="E12" s="5"/>
      <c r="F12" s="8"/>
      <c r="G12" s="8">
        <f t="shared" si="0"/>
        <v>4200000</v>
      </c>
      <c r="H12" s="8">
        <f t="shared" si="1"/>
        <v>126000</v>
      </c>
      <c r="I12" s="6"/>
      <c r="J12" s="8"/>
      <c r="K12" s="8"/>
      <c r="L12" s="8"/>
      <c r="M12" s="8"/>
      <c r="N12" s="8"/>
      <c r="O12" s="8"/>
      <c r="P12" s="8"/>
      <c r="Q12" s="8"/>
    </row>
    <row r="13" spans="1:17" x14ac:dyDescent="0.35">
      <c r="A13" s="7">
        <v>7</v>
      </c>
      <c r="B13" s="5">
        <v>280000</v>
      </c>
      <c r="C13" s="5">
        <v>15</v>
      </c>
      <c r="D13" s="5">
        <v>0.45</v>
      </c>
      <c r="E13" s="5"/>
      <c r="F13" s="8"/>
      <c r="G13" s="8">
        <f t="shared" si="0"/>
        <v>4200000</v>
      </c>
      <c r="H13" s="8">
        <f t="shared" si="1"/>
        <v>126000</v>
      </c>
      <c r="I13" s="6"/>
      <c r="J13" s="8"/>
      <c r="K13" s="8"/>
      <c r="L13" s="8"/>
      <c r="M13" s="8"/>
      <c r="N13" s="8"/>
      <c r="O13" s="8"/>
      <c r="P13" s="8"/>
      <c r="Q13" s="8"/>
    </row>
    <row r="14" spans="1:17" x14ac:dyDescent="0.35">
      <c r="A14" s="7">
        <v>8</v>
      </c>
      <c r="B14" s="5">
        <v>280000</v>
      </c>
      <c r="C14" s="5">
        <v>15</v>
      </c>
      <c r="D14" s="5">
        <v>0.45</v>
      </c>
      <c r="E14" s="5"/>
      <c r="F14" s="8"/>
      <c r="G14" s="8">
        <f t="shared" si="0"/>
        <v>4200000</v>
      </c>
      <c r="H14" s="8">
        <f t="shared" si="1"/>
        <v>126000</v>
      </c>
      <c r="I14" s="6"/>
      <c r="J14" s="8"/>
      <c r="K14" s="8"/>
      <c r="L14" s="8"/>
      <c r="M14" s="8"/>
      <c r="N14" s="8"/>
      <c r="O14" s="8"/>
      <c r="P14" s="8"/>
      <c r="Q14" s="8"/>
    </row>
    <row r="15" spans="1:17" x14ac:dyDescent="0.35">
      <c r="A15" s="7">
        <v>9</v>
      </c>
      <c r="B15" s="5">
        <v>280000</v>
      </c>
      <c r="C15" s="5">
        <v>15</v>
      </c>
      <c r="D15" s="5">
        <v>0.45</v>
      </c>
      <c r="E15" s="5"/>
      <c r="F15" s="8"/>
      <c r="G15" s="8">
        <f t="shared" si="0"/>
        <v>4200000</v>
      </c>
      <c r="H15" s="8">
        <f t="shared" si="1"/>
        <v>126000</v>
      </c>
      <c r="I15" s="6"/>
      <c r="J15" s="8"/>
      <c r="K15" s="8"/>
      <c r="L15" s="8"/>
      <c r="M15" s="8"/>
      <c r="N15" s="8"/>
      <c r="O15" s="8"/>
      <c r="P15" s="8"/>
      <c r="Q15" s="8"/>
    </row>
    <row r="16" spans="1:17" x14ac:dyDescent="0.35">
      <c r="A16" s="7">
        <v>10</v>
      </c>
      <c r="B16" s="5">
        <v>280000</v>
      </c>
      <c r="C16" s="5">
        <v>15</v>
      </c>
      <c r="D16" s="5">
        <v>0.45</v>
      </c>
      <c r="E16" s="5"/>
      <c r="F16" s="8"/>
      <c r="G16" s="8">
        <f t="shared" si="0"/>
        <v>4200000</v>
      </c>
      <c r="H16" s="8">
        <f t="shared" si="1"/>
        <v>126000</v>
      </c>
      <c r="I16" s="6"/>
      <c r="J16" s="8"/>
      <c r="K16" s="8"/>
      <c r="L16" s="8"/>
      <c r="M16" s="8"/>
      <c r="N16" s="8"/>
      <c r="O16" s="8"/>
      <c r="P16" s="8"/>
      <c r="Q16" s="8"/>
    </row>
    <row r="17" spans="1:17" x14ac:dyDescent="0.35">
      <c r="A17" s="7" t="s">
        <v>4</v>
      </c>
      <c r="B17" s="7">
        <f>SUM(B7:B16)</f>
        <v>2800000</v>
      </c>
      <c r="F17" s="8"/>
      <c r="G17" s="8">
        <f>SUM(G7:G16)</f>
        <v>42000000</v>
      </c>
      <c r="H17" s="8">
        <f t="shared" ref="H17" si="2">SUM(H7:H16)</f>
        <v>1260000</v>
      </c>
      <c r="J17" s="8"/>
      <c r="K17" s="8"/>
      <c r="L17" s="8"/>
      <c r="M17" s="8"/>
      <c r="N17" s="8"/>
      <c r="O17" s="8"/>
      <c r="P17" s="8"/>
      <c r="Q17" s="8"/>
    </row>
    <row r="18" spans="1:17" x14ac:dyDescent="0.35">
      <c r="A18" s="7"/>
      <c r="F18" s="8"/>
      <c r="G18" s="8"/>
      <c r="H18" s="8"/>
      <c r="J18" s="8"/>
      <c r="K18" s="8"/>
      <c r="L18" s="8"/>
      <c r="M18" s="8"/>
      <c r="N18" s="8"/>
      <c r="O18" s="8"/>
      <c r="P18" s="8"/>
      <c r="Q18" s="8"/>
    </row>
    <row r="19" spans="1:17" x14ac:dyDescent="0.3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35">
      <c r="A20" s="7" t="s">
        <v>9</v>
      </c>
      <c r="B20" s="7"/>
      <c r="C20" s="7">
        <f>B17</f>
        <v>2800000</v>
      </c>
      <c r="D20" s="7"/>
      <c r="E20" s="11" t="s">
        <v>11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35">
      <c r="A21" s="12" t="s">
        <v>10</v>
      </c>
      <c r="B21" s="12"/>
      <c r="C21" s="12">
        <f>G17/C20</f>
        <v>15</v>
      </c>
      <c r="D21" s="7"/>
      <c r="E21" s="11">
        <v>14</v>
      </c>
      <c r="F21" s="1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35">
      <c r="A22" s="12" t="s">
        <v>5</v>
      </c>
      <c r="B22" s="12"/>
      <c r="C22" s="12">
        <f>H17/C20</f>
        <v>0.45</v>
      </c>
      <c r="D22" s="7"/>
      <c r="E22" s="11">
        <v>0.46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35">
      <c r="A23" s="7"/>
      <c r="B23" s="7"/>
      <c r="C23" s="12"/>
      <c r="D23" s="7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35">
      <c r="A24" s="7"/>
      <c r="B24" s="7"/>
      <c r="C24" s="7"/>
      <c r="D24" s="7"/>
      <c r="E24" s="11"/>
      <c r="F24" s="8"/>
      <c r="G24" s="8"/>
      <c r="H24" s="8"/>
      <c r="I24" s="8"/>
      <c r="J24" s="8"/>
      <c r="K24" s="8"/>
    </row>
    <row r="25" spans="1:17" x14ac:dyDescent="0.35">
      <c r="A25" s="7" t="s">
        <v>26</v>
      </c>
      <c r="B25" s="5">
        <v>400</v>
      </c>
      <c r="E25" s="18"/>
    </row>
    <row r="26" spans="1:17" x14ac:dyDescent="0.35">
      <c r="A26" s="7" t="s">
        <v>27</v>
      </c>
      <c r="B26" s="5">
        <v>2.2000000000000002</v>
      </c>
      <c r="E26" s="18"/>
    </row>
    <row r="27" spans="1:17" x14ac:dyDescent="0.35">
      <c r="A27" s="7" t="s">
        <v>28</v>
      </c>
      <c r="B27" s="26">
        <f>B25*B26</f>
        <v>880.00000000000011</v>
      </c>
      <c r="E27" s="18"/>
    </row>
    <row r="28" spans="1:17" x14ac:dyDescent="0.35">
      <c r="A28" s="7"/>
      <c r="B28" s="13"/>
      <c r="E28" s="18"/>
      <c r="K28" s="8"/>
    </row>
    <row r="29" spans="1:17" x14ac:dyDescent="0.35">
      <c r="A29" s="12" t="s">
        <v>29</v>
      </c>
      <c r="B29" s="25">
        <f>C20/B27</f>
        <v>3181.8181818181815</v>
      </c>
      <c r="E29" s="11">
        <v>2970</v>
      </c>
    </row>
    <row r="30" spans="1:17" x14ac:dyDescent="0.35">
      <c r="A30" s="7"/>
      <c r="B30" s="7"/>
      <c r="E30" s="18"/>
    </row>
    <row r="31" spans="1:17" x14ac:dyDescent="0.35">
      <c r="B31" s="21"/>
      <c r="E31" s="18"/>
    </row>
    <row r="32" spans="1:17" x14ac:dyDescent="0.35">
      <c r="B32" s="21"/>
      <c r="E32" s="18"/>
    </row>
    <row r="34" spans="2:2" x14ac:dyDescent="0.35">
      <c r="B34" s="23"/>
    </row>
  </sheetData>
  <sheetProtection password="DD63" sheet="1" objects="1" scenarios="1"/>
  <mergeCells count="1">
    <mergeCell ref="A1:L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Tillväxtgrisar</vt:lpstr>
      <vt:lpstr>Slaktgrisar</vt:lpstr>
      <vt:lpstr>Rekrytering</vt:lpstr>
      <vt:lpstr>Sinsuggor</vt:lpstr>
      <vt:lpstr>Digivande suggor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Dan-Axel Danielsson</cp:lastModifiedBy>
  <dcterms:created xsi:type="dcterms:W3CDTF">2012-09-13T08:05:07Z</dcterms:created>
  <dcterms:modified xsi:type="dcterms:W3CDTF">2022-08-15T09:08:34Z</dcterms:modified>
</cp:coreProperties>
</file>